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Ex1.xml" ContentType="application/vnd.ms-office.chartex+xml"/>
  <Override PartName="/xl/charts/style20.xml" ContentType="application/vnd.ms-office.chartstyle+xml"/>
  <Override PartName="/xl/charts/colors20.xml" ContentType="application/vnd.ms-office.chartcolorstyle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Ex2.xml" ContentType="application/vnd.ms-office.chartex+xml"/>
  <Override PartName="/xl/charts/style22.xml" ContentType="application/vnd.ms-office.chartstyle+xml"/>
  <Override PartName="/xl/charts/colors22.xml" ContentType="application/vnd.ms-office.chartcolorstyle+xml"/>
  <Override PartName="/xl/drawings/drawing22.xml" ContentType="application/vnd.openxmlformats-officedocument.drawing+xml"/>
  <Override PartName="/xl/charts/chart21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Ex3.xml" ContentType="application/vnd.ms-office.chartex+xml"/>
  <Override PartName="/xl/charts/style24.xml" ContentType="application/vnd.ms-office.chartstyle+xml"/>
  <Override PartName="/xl/charts/colors24.xml" ContentType="application/vnd.ms-office.chartcolorstyle+xml"/>
  <Override PartName="/xl/drawings/drawing23.xml" ContentType="application/vnd.openxmlformats-officedocument.drawing+xml"/>
  <Override PartName="/xl/charts/chart22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Ex4.xml" ContentType="application/vnd.ms-office.chartex+xml"/>
  <Override PartName="/xl/charts/style26.xml" ContentType="application/vnd.ms-office.chartstyle+xml"/>
  <Override PartName="/xl/charts/colors26.xml" ContentType="application/vnd.ms-office.chartcolorstyle+xml"/>
  <Override PartName="/xl/drawings/drawing24.xml" ContentType="application/vnd.openxmlformats-officedocument.drawing+xml"/>
  <Override PartName="/xl/charts/chart23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Ex5.xml" ContentType="application/vnd.ms-office.chartex+xml"/>
  <Override PartName="/xl/charts/style28.xml" ContentType="application/vnd.ms-office.chartstyle+xml"/>
  <Override PartName="/xl/charts/colors28.xml" ContentType="application/vnd.ms-office.chartcolorstyle+xml"/>
  <Override PartName="/xl/drawings/drawing25.xml" ContentType="application/vnd.openxmlformats-officedocument.drawing+xml"/>
  <Override PartName="/xl/charts/chart24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Ex6.xml" ContentType="application/vnd.ms-office.chartex+xml"/>
  <Override PartName="/xl/charts/style30.xml" ContentType="application/vnd.ms-office.chartstyle+xml"/>
  <Override PartName="/xl/charts/colors30.xml" ContentType="application/vnd.ms-office.chartcolorstyle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harts/chart25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33.xml" ContentType="application/vnd.openxmlformats-officedocument.drawing+xml"/>
  <Override PartName="/xl/charts/chart26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34.xml" ContentType="application/vnd.openxmlformats-officedocument.drawing+xml"/>
  <Override PartName="/xl/charts/chartEx7.xml" ContentType="application/vnd.ms-office.chartex+xml"/>
  <Override PartName="/xl/charts/style33.xml" ContentType="application/vnd.ms-office.chartstyle+xml"/>
  <Override PartName="/xl/charts/colors33.xml" ContentType="application/vnd.ms-office.chartcolorstyle+xml"/>
  <Override PartName="/xl/drawings/drawing35.xml" ContentType="application/vnd.openxmlformats-officedocument.drawing+xml"/>
  <Override PartName="/xl/charts/chartEx8.xml" ContentType="application/vnd.ms-office.chartex+xml"/>
  <Override PartName="/xl/charts/style34.xml" ContentType="application/vnd.ms-office.chartstyle+xml"/>
  <Override PartName="/xl/charts/colors34.xml" ContentType="application/vnd.ms-office.chartcolorstyle+xml"/>
  <Override PartName="/xl/drawings/drawing36.xml" ContentType="application/vnd.openxmlformats-officedocument.drawing+xml"/>
  <Override PartName="/xl/charts/chart27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37.xml" ContentType="application/vnd.openxmlformats-officedocument.drawing+xml"/>
  <Override PartName="/xl/charts/chart28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29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Ajans\Trainings\Excel ile İstatistiksel Analiz\"/>
    </mc:Choice>
  </mc:AlternateContent>
  <xr:revisionPtr revIDLastSave="0" documentId="13_ncr:1_{69EE9AF5-1838-4DB9-8F00-C1A104D6276A}" xr6:coauthVersionLast="45" xr6:coauthVersionMax="45" xr10:uidLastSave="{00000000-0000-0000-0000-000000000000}"/>
  <bookViews>
    <workbookView xWindow="-120" yWindow="-120" windowWidth="24240" windowHeight="13290" tabRatio="932" activeTab="27" xr2:uid="{6174B7F6-928B-4D44-B404-0626AE7821B0}"/>
  </bookViews>
  <sheets>
    <sheet name="Test Seçim" sheetId="38" r:id="rId1"/>
    <sheet name="z testi çift kuyruk" sheetId="12" r:id="rId2"/>
    <sheet name="z testi çift kuyruk (2)" sheetId="40" r:id="rId3"/>
    <sheet name="z testi alt kuyruk" sheetId="14" r:id="rId4"/>
    <sheet name="z testi alt kuyruk (2)" sheetId="41" r:id="rId5"/>
    <sheet name="z testi üst kuyruk" sheetId="31" r:id="rId6"/>
    <sheet name="z testi üst kuyruk (2)" sheetId="42" r:id="rId7"/>
    <sheet name="t testi çift kuyruk" sheetId="15" r:id="rId8"/>
    <sheet name="t testi çift kuyruk (2)" sheetId="43" r:id="rId9"/>
    <sheet name="t testi alt kuyruk" sheetId="32" r:id="rId10"/>
    <sheet name="t testi alt kuyruk (2)" sheetId="44" r:id="rId11"/>
    <sheet name="t testi üst kuyruk" sheetId="33" r:id="rId12"/>
    <sheet name="t testi üst kuyruk (2)" sheetId="45" r:id="rId13"/>
    <sheet name="p testi çift kuyruk" sheetId="17" r:id="rId14"/>
    <sheet name="p testi çift kuyruk (2)" sheetId="46" r:id="rId15"/>
    <sheet name="p testi alt kuyruk" sheetId="35" r:id="rId16"/>
    <sheet name="p testi alt kuyruk (2)" sheetId="47" r:id="rId17"/>
    <sheet name="p testi üst kuyruk" sheetId="34" r:id="rId18"/>
    <sheet name="p testi üst kuyruk (2)" sheetId="48" r:id="rId19"/>
    <sheet name="ÇÖ - z testi çift kuyruk" sheetId="19" r:id="rId20"/>
    <sheet name="ÇÖ - z testi çift kuyruk (2)" sheetId="49" r:id="rId21"/>
    <sheet name="ÇÖ - z testi alt kuyruk" sheetId="36" r:id="rId22"/>
    <sheet name="ÇÖ - z testi alt kuyruk (2)" sheetId="50" r:id="rId23"/>
    <sheet name="ÇÖ - z testi üst kuyruk" sheetId="37" r:id="rId24"/>
    <sheet name="ÇÖ - z testi üst kuyruk (2)" sheetId="51" r:id="rId25"/>
    <sheet name="ÇÖ - t testi eş var - çift kuyr" sheetId="20" r:id="rId26"/>
    <sheet name="ÇÖ - t testi eş var - çift  (2)" sheetId="52" r:id="rId27"/>
    <sheet name="ÇÖ - t testi varX - üst kuyruk" sheetId="21" r:id="rId28"/>
    <sheet name="ÇÖ - t testi varX - çift kuyruk" sheetId="53" r:id="rId29"/>
    <sheet name="ÇÖ - t testi bağımlı - çift kuy" sheetId="22" r:id="rId30"/>
    <sheet name="ÇÖ - t testi bağımlı - çift (2)" sheetId="54" r:id="rId31"/>
    <sheet name="ÇÖ - p testi - çift kuyruk" sheetId="23" r:id="rId32"/>
    <sheet name="ÇÖ - p testi - çift kuyruk (2)" sheetId="55" r:id="rId33"/>
    <sheet name="4 Model" sheetId="11" r:id="rId34"/>
    <sheet name="4 Kalıp" sheetId="56" r:id="rId35"/>
    <sheet name="Norm.s.dist" sheetId="13" state="hidden" r:id="rId36"/>
    <sheet name="Norm.t.dist" sheetId="16" state="hidden" r:id="rId37"/>
  </sheets>
  <externalReferences>
    <externalReference r:id="rId38"/>
    <externalReference r:id="rId39"/>
  </externalReferences>
  <definedNames>
    <definedName name="_xlchart.v1.0" hidden="1">'ÇÖ - z testi çift kuyruk'!$A$1</definedName>
    <definedName name="_xlchart.v1.1" hidden="1">'ÇÖ - z testi çift kuyruk'!$A$2:$A$101</definedName>
    <definedName name="_xlchart.v1.10" hidden="1">'ÇÖ - z testi alt kuyruk'!$B$1</definedName>
    <definedName name="_xlchart.v1.11" hidden="1">'ÇÖ - z testi alt kuyruk'!$B$2:$B$101</definedName>
    <definedName name="_xlchart.v1.12" hidden="1">'ÇÖ - z testi alt kuyruk (2)'!$A$1</definedName>
    <definedName name="_xlchart.v1.13" hidden="1">'ÇÖ - z testi alt kuyruk (2)'!$A$2:$A$101</definedName>
    <definedName name="_xlchart.v1.14" hidden="1">'ÇÖ - z testi alt kuyruk (2)'!$B$1</definedName>
    <definedName name="_xlchart.v1.15" hidden="1">'ÇÖ - z testi alt kuyruk (2)'!$B$2:$B$101</definedName>
    <definedName name="_xlchart.v1.16" hidden="1">'ÇÖ - z testi üst kuyruk'!$A$1</definedName>
    <definedName name="_xlchart.v1.17" hidden="1">'ÇÖ - z testi üst kuyruk'!$A$2:$A$101</definedName>
    <definedName name="_xlchart.v1.18" hidden="1">'ÇÖ - z testi üst kuyruk'!$B$1</definedName>
    <definedName name="_xlchart.v1.19" hidden="1">'ÇÖ - z testi üst kuyruk'!$B$2:$B$101</definedName>
    <definedName name="_xlchart.v1.2" hidden="1">'ÇÖ - z testi çift kuyruk'!$B$1</definedName>
    <definedName name="_xlchart.v1.20" hidden="1">'ÇÖ - z testi üst kuyruk (2)'!$A$1</definedName>
    <definedName name="_xlchart.v1.21" hidden="1">'ÇÖ - z testi üst kuyruk (2)'!$A$2:$A$101</definedName>
    <definedName name="_xlchart.v1.22" hidden="1">'ÇÖ - z testi üst kuyruk (2)'!$B$1</definedName>
    <definedName name="_xlchart.v1.23" hidden="1">'ÇÖ - z testi üst kuyruk (2)'!$B$2:$B$101</definedName>
    <definedName name="_xlchart.v1.24" hidden="1">'4 Model'!$A$3</definedName>
    <definedName name="_xlchart.v1.25" hidden="1">'4 Model'!$A$4:$A$5003</definedName>
    <definedName name="_xlchart.v1.26" hidden="1">'4 Model'!$B$3</definedName>
    <definedName name="_xlchart.v1.27" hidden="1">'4 Model'!$B$4:$B$5003</definedName>
    <definedName name="_xlchart.v1.28" hidden="1">'4 Model'!$C$3</definedName>
    <definedName name="_xlchart.v1.29" hidden="1">'4 Model'!$C$4:$C$5003</definedName>
    <definedName name="_xlchart.v1.3" hidden="1">'ÇÖ - z testi çift kuyruk'!$B$2:$B$101</definedName>
    <definedName name="_xlchart.v1.30" hidden="1">'4 Model'!$D$3</definedName>
    <definedName name="_xlchart.v1.31" hidden="1">'4 Model'!$D$4:$D$5003</definedName>
    <definedName name="_xlchart.v1.32" hidden="1">'4 Kalıp'!$A$3</definedName>
    <definedName name="_xlchart.v1.33" hidden="1">'4 Kalıp'!$A$4:$A$5003</definedName>
    <definedName name="_xlchart.v1.34" hidden="1">'4 Kalıp'!$B$3</definedName>
    <definedName name="_xlchart.v1.35" hidden="1">'4 Kalıp'!$B$4:$B$5003</definedName>
    <definedName name="_xlchart.v1.36" hidden="1">'4 Kalıp'!$C$3</definedName>
    <definedName name="_xlchart.v1.37" hidden="1">'4 Kalıp'!$C$4:$C$5003</definedName>
    <definedName name="_xlchart.v1.38" hidden="1">'4 Kalıp'!$D$3</definedName>
    <definedName name="_xlchart.v1.39" hidden="1">'4 Kalıp'!$D$4:$D$5003</definedName>
    <definedName name="_xlchart.v1.4" hidden="1">'ÇÖ - z testi çift kuyruk (2)'!$A$1</definedName>
    <definedName name="_xlchart.v1.5" hidden="1">'ÇÖ - z testi çift kuyruk (2)'!$A$2:$A$101</definedName>
    <definedName name="_xlchart.v1.6" hidden="1">'ÇÖ - z testi çift kuyruk (2)'!$B$1</definedName>
    <definedName name="_xlchart.v1.7" hidden="1">'ÇÖ - z testi çift kuyruk (2)'!$B$2:$B$101</definedName>
    <definedName name="_xlchart.v1.8" hidden="1">'ÇÖ - z testi alt kuyruk'!$A$1</definedName>
    <definedName name="_xlchart.v1.9" hidden="1">'ÇÖ - z testi alt kuyruk'!$A$2:$A$101</definedName>
    <definedName name="degerler">INDEX('[1]Dinamik Sütun'!$B$2:$B$45,MATCH('[1]Dinamik Sütun'!$F$2,'[1]Dinamik Sütun'!$A$2:$A$45,0)):INDEX('[1]Dinamik Sütun'!$B$2:$B$45,MATCH('[1]Dinamik Sütun'!$I$2,'[1]Dinamik Sütun'!$A$2:$A$45,0))</definedName>
    <definedName name="maksimum">INDEX('[1]Dinamik Sütun'!$C$2:$C$45,MATCH('[1]Dinamik Sütun'!$F$2,'[1]Dinamik Sütun'!$A$2:$A$45,0)):INDEX('[1]Dinamik Sütun'!$C$2:$C$45,MATCH('[1]Dinamik Sütun'!$I$2,'[1]Dinamik Sütun'!$A$2:$A$45,0))</definedName>
    <definedName name="tarihler">INDEX('[1]Dinamik Sütun'!$A$2:$A$45,MATCH('[1]Dinamik Sütun'!$F$2,'[1]Dinamik Sütun'!$A$2:$A$45,0)):INDEX('[1]Dinamik Sütun'!$A$2:$A$45,MATCH('[1]Dinamik Sütun'!$I$2,'[1]Dinamik Sütun'!$A$2:$A$45,0))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56" l="1"/>
  <c r="C4" i="56"/>
  <c r="B4" i="56"/>
  <c r="Q18" i="55"/>
  <c r="Q17" i="55"/>
  <c r="R17" i="55" s="1"/>
  <c r="I12" i="55"/>
  <c r="G12" i="55"/>
  <c r="N18" i="55" s="1"/>
  <c r="G8" i="55"/>
  <c r="G9" i="55" s="1"/>
  <c r="G7" i="55"/>
  <c r="C6" i="55"/>
  <c r="B6" i="55"/>
  <c r="C9" i="53"/>
  <c r="B9" i="53"/>
  <c r="E11" i="52"/>
  <c r="E10" i="52"/>
  <c r="E23" i="51"/>
  <c r="L23" i="51" s="1"/>
  <c r="M23" i="51" s="1"/>
  <c r="E20" i="51"/>
  <c r="E19" i="51"/>
  <c r="E17" i="51"/>
  <c r="E16" i="51"/>
  <c r="E15" i="51"/>
  <c r="E14" i="51"/>
  <c r="E12" i="51"/>
  <c r="E11" i="51"/>
  <c r="E22" i="51" s="1"/>
  <c r="L24" i="50"/>
  <c r="L23" i="50"/>
  <c r="M23" i="50" s="1"/>
  <c r="E23" i="50"/>
  <c r="E20" i="50"/>
  <c r="E19" i="50"/>
  <c r="E17" i="50"/>
  <c r="E16" i="50"/>
  <c r="E15" i="50"/>
  <c r="E14" i="50"/>
  <c r="E12" i="50"/>
  <c r="E11" i="50"/>
  <c r="E22" i="50" s="1"/>
  <c r="O24" i="49"/>
  <c r="P23" i="49"/>
  <c r="O23" i="49"/>
  <c r="G23" i="49"/>
  <c r="E23" i="49"/>
  <c r="L24" i="49" s="1"/>
  <c r="E20" i="49"/>
  <c r="E19" i="49"/>
  <c r="E17" i="49"/>
  <c r="E16" i="49"/>
  <c r="E15" i="49"/>
  <c r="E14" i="49"/>
  <c r="E12" i="49"/>
  <c r="E11" i="49"/>
  <c r="E22" i="49" s="1"/>
  <c r="D16" i="48"/>
  <c r="K22" i="48" s="1"/>
  <c r="D10" i="48"/>
  <c r="D15" i="48" s="1"/>
  <c r="D9" i="48"/>
  <c r="K22" i="47"/>
  <c r="D16" i="47"/>
  <c r="K21" i="47" s="1"/>
  <c r="L21" i="47" s="1"/>
  <c r="D9" i="47"/>
  <c r="D10" i="47" s="1"/>
  <c r="D15" i="47" s="1"/>
  <c r="N23" i="46"/>
  <c r="K21" i="46"/>
  <c r="L21" i="46" s="1"/>
  <c r="F16" i="46"/>
  <c r="N22" i="46" s="1"/>
  <c r="D16" i="46"/>
  <c r="K22" i="46" s="1"/>
  <c r="D9" i="46"/>
  <c r="D10" i="46" s="1"/>
  <c r="D15" i="46" s="1"/>
  <c r="Q42" i="45"/>
  <c r="Q41" i="45"/>
  <c r="Q40" i="45"/>
  <c r="Q39" i="45"/>
  <c r="Q38" i="45"/>
  <c r="Q37" i="45"/>
  <c r="Q36" i="45"/>
  <c r="Q35" i="45"/>
  <c r="Q34" i="45"/>
  <c r="Q33" i="45"/>
  <c r="Q32" i="45"/>
  <c r="Q31" i="45"/>
  <c r="Q30" i="45"/>
  <c r="Q29" i="45"/>
  <c r="Q28" i="45"/>
  <c r="Q27" i="45"/>
  <c r="Q26" i="45"/>
  <c r="Q25" i="45"/>
  <c r="Q24" i="45"/>
  <c r="Q23" i="45"/>
  <c r="Q22" i="45"/>
  <c r="Q21" i="45"/>
  <c r="Q20" i="45"/>
  <c r="Q19" i="45"/>
  <c r="Q18" i="45"/>
  <c r="Q17" i="45"/>
  <c r="Q16" i="45"/>
  <c r="D16" i="45"/>
  <c r="J22" i="45" s="1"/>
  <c r="Q15" i="45"/>
  <c r="Q14" i="45"/>
  <c r="Q13" i="45"/>
  <c r="Q12" i="45"/>
  <c r="Q11" i="45"/>
  <c r="Q10" i="45"/>
  <c r="D10" i="45"/>
  <c r="Q9" i="45"/>
  <c r="D9" i="45"/>
  <c r="D15" i="45" s="1"/>
  <c r="Q8" i="45"/>
  <c r="Q7" i="45"/>
  <c r="Q6" i="45"/>
  <c r="Q5" i="45"/>
  <c r="Q4" i="45"/>
  <c r="Q3" i="45"/>
  <c r="Q2" i="45"/>
  <c r="Q1" i="45"/>
  <c r="Q42" i="44"/>
  <c r="Q41" i="44"/>
  <c r="Q40" i="44"/>
  <c r="Q39" i="44"/>
  <c r="Q38" i="44"/>
  <c r="Q37" i="44"/>
  <c r="Q36" i="44"/>
  <c r="Q35" i="44"/>
  <c r="Q34" i="44"/>
  <c r="Q33" i="44"/>
  <c r="Q32" i="44"/>
  <c r="Q31" i="44"/>
  <c r="Q30" i="44"/>
  <c r="Q29" i="44"/>
  <c r="Q28" i="44"/>
  <c r="Q27" i="44"/>
  <c r="Q26" i="44"/>
  <c r="Q25" i="44"/>
  <c r="Q24" i="44"/>
  <c r="Q23" i="44"/>
  <c r="Q22" i="44"/>
  <c r="Q21" i="44"/>
  <c r="Q20" i="44"/>
  <c r="Q19" i="44"/>
  <c r="Q18" i="44"/>
  <c r="Q17" i="44"/>
  <c r="Q16" i="44"/>
  <c r="D16" i="44"/>
  <c r="J22" i="44" s="1"/>
  <c r="Q15" i="44"/>
  <c r="Q14" i="44"/>
  <c r="Q13" i="44"/>
  <c r="Q12" i="44"/>
  <c r="Q11" i="44"/>
  <c r="Q10" i="44"/>
  <c r="D10" i="44"/>
  <c r="Q9" i="44"/>
  <c r="D9" i="44"/>
  <c r="D15" i="44" s="1"/>
  <c r="Q8" i="44"/>
  <c r="Q7" i="44"/>
  <c r="Q6" i="44"/>
  <c r="Q5" i="44"/>
  <c r="Q4" i="44"/>
  <c r="Q3" i="44"/>
  <c r="Q2" i="44"/>
  <c r="Q1" i="44"/>
  <c r="R42" i="43"/>
  <c r="R41" i="43"/>
  <c r="R40" i="43"/>
  <c r="R39" i="43"/>
  <c r="R38" i="43"/>
  <c r="R37" i="43"/>
  <c r="R36" i="43"/>
  <c r="R35" i="43"/>
  <c r="R34" i="43"/>
  <c r="R33" i="43"/>
  <c r="R32" i="43"/>
  <c r="R31" i="43"/>
  <c r="R30" i="43"/>
  <c r="R29" i="43"/>
  <c r="R28" i="43"/>
  <c r="R27" i="43"/>
  <c r="R26" i="43"/>
  <c r="R25" i="43"/>
  <c r="R24" i="43"/>
  <c r="R23" i="43"/>
  <c r="N23" i="43"/>
  <c r="R22" i="43"/>
  <c r="R21" i="43"/>
  <c r="K21" i="43"/>
  <c r="L21" i="43" s="1"/>
  <c r="R20" i="43"/>
  <c r="R19" i="43"/>
  <c r="R18" i="43"/>
  <c r="R17" i="43"/>
  <c r="R16" i="43"/>
  <c r="F16" i="43"/>
  <c r="N22" i="43" s="1"/>
  <c r="D16" i="43"/>
  <c r="K22" i="43" s="1"/>
  <c r="R15" i="43"/>
  <c r="R14" i="43"/>
  <c r="R13" i="43"/>
  <c r="R12" i="43"/>
  <c r="R11" i="43"/>
  <c r="R10" i="43"/>
  <c r="D10" i="43"/>
  <c r="R9" i="43"/>
  <c r="D9" i="43"/>
  <c r="D15" i="43" s="1"/>
  <c r="R8" i="43"/>
  <c r="R7" i="43"/>
  <c r="R6" i="43"/>
  <c r="R5" i="43"/>
  <c r="R4" i="43"/>
  <c r="R3" i="43"/>
  <c r="R2" i="43"/>
  <c r="R1" i="43"/>
  <c r="D15" i="42"/>
  <c r="I21" i="42" s="1"/>
  <c r="D9" i="42"/>
  <c r="D14" i="42" s="1"/>
  <c r="J18" i="41"/>
  <c r="D15" i="41"/>
  <c r="J17" i="41" s="1"/>
  <c r="K17" i="41" s="1"/>
  <c r="D9" i="41"/>
  <c r="D14" i="41" s="1"/>
  <c r="F15" i="40"/>
  <c r="N18" i="40" s="1"/>
  <c r="D15" i="40"/>
  <c r="K17" i="40" s="1"/>
  <c r="L17" i="40" s="1"/>
  <c r="D9" i="40"/>
  <c r="D14" i="40" s="1"/>
  <c r="D17" i="41" l="1"/>
  <c r="G18" i="41"/>
  <c r="G17" i="41"/>
  <c r="H17" i="41" s="1"/>
  <c r="H22" i="43"/>
  <c r="H21" i="43"/>
  <c r="I21" i="43" s="1"/>
  <c r="D18" i="43"/>
  <c r="G22" i="45"/>
  <c r="G21" i="45"/>
  <c r="H21" i="45" s="1"/>
  <c r="D18" i="45"/>
  <c r="I23" i="49"/>
  <c r="J23" i="49" s="1"/>
  <c r="I24" i="49"/>
  <c r="E25" i="49"/>
  <c r="E25" i="51"/>
  <c r="I24" i="51"/>
  <c r="I23" i="51"/>
  <c r="J23" i="51" s="1"/>
  <c r="D18" i="46"/>
  <c r="H22" i="46"/>
  <c r="H21" i="46"/>
  <c r="I21" i="46" s="1"/>
  <c r="I24" i="50"/>
  <c r="I23" i="50"/>
  <c r="J23" i="50" s="1"/>
  <c r="E25" i="50"/>
  <c r="H22" i="47"/>
  <c r="H21" i="47"/>
  <c r="I21" i="47" s="1"/>
  <c r="D18" i="47"/>
  <c r="H22" i="48"/>
  <c r="H21" i="48"/>
  <c r="I21" i="48" s="1"/>
  <c r="D18" i="48"/>
  <c r="G11" i="55"/>
  <c r="D17" i="42"/>
  <c r="F21" i="42"/>
  <c r="F20" i="42"/>
  <c r="G20" i="42" s="1"/>
  <c r="H17" i="40"/>
  <c r="I17" i="40" s="1"/>
  <c r="D17" i="40"/>
  <c r="H18" i="40"/>
  <c r="G21" i="44"/>
  <c r="H21" i="44" s="1"/>
  <c r="D18" i="44"/>
  <c r="G22" i="44"/>
  <c r="I20" i="42"/>
  <c r="J20" i="42" s="1"/>
  <c r="J21" i="44"/>
  <c r="K21" i="44" s="1"/>
  <c r="K18" i="40"/>
  <c r="N21" i="43"/>
  <c r="O21" i="43" s="1"/>
  <c r="J21" i="45"/>
  <c r="K21" i="45" s="1"/>
  <c r="N21" i="46"/>
  <c r="O21" i="46" s="1"/>
  <c r="K21" i="48"/>
  <c r="L21" i="48" s="1"/>
  <c r="N17" i="40"/>
  <c r="O17" i="40" s="1"/>
  <c r="L23" i="49"/>
  <c r="M23" i="49" s="1"/>
  <c r="L24" i="51"/>
  <c r="N17" i="55"/>
  <c r="O17" i="55" s="1"/>
  <c r="G14" i="55" l="1"/>
  <c r="K18" i="55"/>
  <c r="K17" i="55"/>
  <c r="L17" i="55" s="1"/>
  <c r="E46" i="20" l="1"/>
  <c r="G14" i="23" l="1"/>
  <c r="E11" i="20"/>
  <c r="E10" i="20"/>
  <c r="E23" i="37"/>
  <c r="L23" i="37" s="1"/>
  <c r="M23" i="37" s="1"/>
  <c r="E20" i="37"/>
  <c r="E19" i="37"/>
  <c r="E17" i="37"/>
  <c r="E16" i="37"/>
  <c r="E15" i="37"/>
  <c r="E14" i="37"/>
  <c r="E12" i="37"/>
  <c r="E11" i="37"/>
  <c r="E23" i="36"/>
  <c r="L24" i="36" s="1"/>
  <c r="E20" i="36"/>
  <c r="E19" i="36"/>
  <c r="E17" i="36"/>
  <c r="E16" i="36"/>
  <c r="E15" i="36"/>
  <c r="E14" i="36"/>
  <c r="E12" i="36"/>
  <c r="E11" i="36"/>
  <c r="E22" i="37" l="1"/>
  <c r="E25" i="37" s="1"/>
  <c r="L24" i="37"/>
  <c r="L23" i="36"/>
  <c r="M23" i="36" s="1"/>
  <c r="E22" i="36"/>
  <c r="E25" i="36" s="1"/>
  <c r="I23" i="37" l="1"/>
  <c r="J23" i="37" s="1"/>
  <c r="I24" i="37"/>
  <c r="I24" i="36"/>
  <c r="I23" i="36"/>
  <c r="J23" i="36" s="1"/>
  <c r="E20" i="19" l="1"/>
  <c r="E19" i="19"/>
  <c r="O23" i="19"/>
  <c r="G23" i="19"/>
  <c r="O24" i="19" s="1"/>
  <c r="E23" i="19"/>
  <c r="E15" i="19"/>
  <c r="E14" i="19"/>
  <c r="E12" i="19"/>
  <c r="E11" i="19"/>
  <c r="D18" i="35"/>
  <c r="D16" i="34"/>
  <c r="K22" i="34" s="1"/>
  <c r="D16" i="35"/>
  <c r="K22" i="35" s="1"/>
  <c r="D9" i="35"/>
  <c r="D10" i="35" s="1"/>
  <c r="D15" i="35" s="1"/>
  <c r="D9" i="34"/>
  <c r="D10" i="34" s="1"/>
  <c r="D15" i="34" s="1"/>
  <c r="D10" i="17"/>
  <c r="D16" i="17"/>
  <c r="F16" i="17"/>
  <c r="D16" i="33"/>
  <c r="J22" i="33" s="1"/>
  <c r="D16" i="32"/>
  <c r="J21" i="32" s="1"/>
  <c r="K21" i="32" s="1"/>
  <c r="Q42" i="33"/>
  <c r="Q41" i="33"/>
  <c r="Q40" i="33"/>
  <c r="Q39" i="33"/>
  <c r="Q38" i="33"/>
  <c r="Q37" i="33"/>
  <c r="Q36" i="33"/>
  <c r="Q35" i="33"/>
  <c r="Q34" i="33"/>
  <c r="Q33" i="33"/>
  <c r="Q32" i="33"/>
  <c r="Q31" i="33"/>
  <c r="Q30" i="33"/>
  <c r="Q29" i="33"/>
  <c r="Q28" i="33"/>
  <c r="Q27" i="33"/>
  <c r="Q26" i="33"/>
  <c r="Q25" i="33"/>
  <c r="Q24" i="33"/>
  <c r="Q23" i="33"/>
  <c r="Q22" i="33"/>
  <c r="Q21" i="33"/>
  <c r="Q20" i="33"/>
  <c r="Q19" i="33"/>
  <c r="Q18" i="33"/>
  <c r="Q17" i="33"/>
  <c r="Q16" i="33"/>
  <c r="Q15" i="33"/>
  <c r="Q14" i="33"/>
  <c r="Q13" i="33"/>
  <c r="Q12" i="33"/>
  <c r="Q11" i="33"/>
  <c r="Q10" i="33"/>
  <c r="D10" i="33"/>
  <c r="Q9" i="33"/>
  <c r="D9" i="33"/>
  <c r="Q8" i="33"/>
  <c r="Q7" i="33"/>
  <c r="Q6" i="33"/>
  <c r="Q5" i="33"/>
  <c r="Q4" i="33"/>
  <c r="Q3" i="33"/>
  <c r="Q2" i="33"/>
  <c r="Q1" i="33"/>
  <c r="Q42" i="32"/>
  <c r="Q41" i="32"/>
  <c r="Q40" i="32"/>
  <c r="Q39" i="32"/>
  <c r="Q38" i="32"/>
  <c r="Q37" i="32"/>
  <c r="Q36" i="32"/>
  <c r="Q35" i="32"/>
  <c r="Q34" i="32"/>
  <c r="Q33" i="32"/>
  <c r="Q32" i="32"/>
  <c r="Q31" i="32"/>
  <c r="Q30" i="32"/>
  <c r="Q29" i="32"/>
  <c r="Q28" i="32"/>
  <c r="Q27" i="32"/>
  <c r="Q26" i="32"/>
  <c r="Q25" i="32"/>
  <c r="Q24" i="32"/>
  <c r="Q23" i="32"/>
  <c r="Q22" i="32"/>
  <c r="Q21" i="32"/>
  <c r="Q20" i="32"/>
  <c r="Q19" i="32"/>
  <c r="Q18" i="32"/>
  <c r="Q17" i="32"/>
  <c r="Q16" i="32"/>
  <c r="Q15" i="32"/>
  <c r="Q14" i="32"/>
  <c r="Q13" i="32"/>
  <c r="Q12" i="32"/>
  <c r="Q11" i="32"/>
  <c r="Q10" i="32"/>
  <c r="D10" i="32"/>
  <c r="Q9" i="32"/>
  <c r="D9" i="32"/>
  <c r="Q8" i="32"/>
  <c r="Q7" i="32"/>
  <c r="Q6" i="32"/>
  <c r="Q5" i="32"/>
  <c r="Q4" i="32"/>
  <c r="Q3" i="32"/>
  <c r="Q2" i="32"/>
  <c r="Q1" i="32"/>
  <c r="R3" i="15"/>
  <c r="R4" i="15"/>
  <c r="R5" i="15"/>
  <c r="R6" i="15"/>
  <c r="R7" i="15"/>
  <c r="R8" i="15"/>
  <c r="R9" i="15"/>
  <c r="R10" i="15"/>
  <c r="R11" i="15"/>
  <c r="R12" i="15"/>
  <c r="R13" i="15"/>
  <c r="R14" i="15"/>
  <c r="R15" i="15"/>
  <c r="R16" i="15"/>
  <c r="R17" i="15"/>
  <c r="R18" i="15"/>
  <c r="R19" i="15"/>
  <c r="R20" i="15"/>
  <c r="R21" i="15"/>
  <c r="R22" i="15"/>
  <c r="R23" i="15"/>
  <c r="R24" i="15"/>
  <c r="R25" i="15"/>
  <c r="R26" i="15"/>
  <c r="R27" i="15"/>
  <c r="R28" i="15"/>
  <c r="R29" i="15"/>
  <c r="R30" i="15"/>
  <c r="R31" i="15"/>
  <c r="R32" i="15"/>
  <c r="R33" i="15"/>
  <c r="R34" i="15"/>
  <c r="R35" i="15"/>
  <c r="R36" i="15"/>
  <c r="R37" i="15"/>
  <c r="R38" i="15"/>
  <c r="R39" i="15"/>
  <c r="R40" i="15"/>
  <c r="R41" i="15"/>
  <c r="R42" i="15"/>
  <c r="R2" i="15"/>
  <c r="R1" i="15"/>
  <c r="D15" i="31"/>
  <c r="E22" i="19" l="1"/>
  <c r="E25" i="19" s="1"/>
  <c r="H22" i="35"/>
  <c r="H21" i="35"/>
  <c r="I21" i="35" s="1"/>
  <c r="K21" i="35"/>
  <c r="L21" i="35" s="1"/>
  <c r="D18" i="34"/>
  <c r="H21" i="34"/>
  <c r="I21" i="34" s="1"/>
  <c r="H22" i="34"/>
  <c r="K21" i="34"/>
  <c r="L21" i="34" s="1"/>
  <c r="D15" i="33"/>
  <c r="J21" i="33"/>
  <c r="K21" i="33" s="1"/>
  <c r="D15" i="32"/>
  <c r="G21" i="32" s="1"/>
  <c r="H21" i="32" s="1"/>
  <c r="J22" i="32"/>
  <c r="I21" i="31"/>
  <c r="D9" i="31"/>
  <c r="D14" i="31" s="1"/>
  <c r="D17" i="31" s="1"/>
  <c r="G21" i="33" l="1"/>
  <c r="H21" i="33" s="1"/>
  <c r="D18" i="33"/>
  <c r="G22" i="33"/>
  <c r="G22" i="32"/>
  <c r="D18" i="32"/>
  <c r="F21" i="31"/>
  <c r="F20" i="31"/>
  <c r="G20" i="31" s="1"/>
  <c r="I20" i="31"/>
  <c r="J20" i="31" s="1"/>
  <c r="I12" i="23"/>
  <c r="G12" i="23"/>
  <c r="G11" i="23"/>
  <c r="G9" i="23"/>
  <c r="G8" i="23"/>
  <c r="G7" i="23"/>
  <c r="C3" i="21"/>
  <c r="B3" i="21"/>
  <c r="E17" i="19"/>
  <c r="E16" i="19"/>
  <c r="D9" i="17"/>
  <c r="D15" i="17"/>
  <c r="D18" i="17" s="1"/>
  <c r="F16" i="15"/>
  <c r="D16" i="15"/>
  <c r="D10" i="15"/>
  <c r="D9" i="15"/>
  <c r="D15" i="14"/>
  <c r="D9" i="14"/>
  <c r="D14" i="14" s="1"/>
  <c r="D17" i="14" s="1"/>
  <c r="F15" i="12"/>
  <c r="D15" i="12"/>
  <c r="D9" i="12"/>
  <c r="D14" i="12" s="1"/>
  <c r="D17" i="12" s="1"/>
  <c r="D15" i="15" l="1"/>
  <c r="D18" i="15" s="1"/>
  <c r="Q18" i="23" l="1"/>
  <c r="N18" i="23"/>
  <c r="C6" i="23"/>
  <c r="B6" i="23"/>
  <c r="K21" i="17"/>
  <c r="L21" i="17" s="1"/>
  <c r="N22" i="17"/>
  <c r="K22" i="17"/>
  <c r="B38" i="16"/>
  <c r="C38" i="16"/>
  <c r="B39" i="16"/>
  <c r="C39" i="16"/>
  <c r="B40" i="16"/>
  <c r="C40" i="16"/>
  <c r="B41" i="16"/>
  <c r="C41" i="16"/>
  <c r="B42" i="16"/>
  <c r="C42" i="16"/>
  <c r="B2" i="16"/>
  <c r="C2" i="16"/>
  <c r="B3" i="16"/>
  <c r="C3" i="16"/>
  <c r="B4" i="16"/>
  <c r="C4" i="16"/>
  <c r="B5" i="16"/>
  <c r="C5" i="16"/>
  <c r="B6" i="16"/>
  <c r="C6" i="16"/>
  <c r="N21" i="15"/>
  <c r="O21" i="15" s="1"/>
  <c r="C37" i="16"/>
  <c r="B37" i="16"/>
  <c r="C36" i="16"/>
  <c r="B36" i="16"/>
  <c r="C35" i="16"/>
  <c r="B35" i="16"/>
  <c r="C34" i="16"/>
  <c r="B34" i="16"/>
  <c r="C33" i="16"/>
  <c r="B33" i="16"/>
  <c r="C32" i="16"/>
  <c r="B32" i="16"/>
  <c r="C31" i="16"/>
  <c r="B31" i="16"/>
  <c r="C30" i="16"/>
  <c r="B30" i="16"/>
  <c r="C29" i="16"/>
  <c r="B29" i="16"/>
  <c r="C28" i="16"/>
  <c r="B28" i="16"/>
  <c r="M27" i="16"/>
  <c r="C27" i="16"/>
  <c r="B27" i="16"/>
  <c r="M26" i="16"/>
  <c r="C26" i="16"/>
  <c r="B26" i="16"/>
  <c r="M25" i="16"/>
  <c r="C25" i="16"/>
  <c r="B25" i="16"/>
  <c r="C24" i="16"/>
  <c r="B24" i="16"/>
  <c r="C23" i="16"/>
  <c r="B23" i="16"/>
  <c r="C22" i="16"/>
  <c r="B22" i="16"/>
  <c r="C21" i="16"/>
  <c r="B21" i="16"/>
  <c r="C20" i="16"/>
  <c r="B20" i="16"/>
  <c r="M19" i="16"/>
  <c r="C19" i="16"/>
  <c r="B19" i="16"/>
  <c r="C18" i="16"/>
  <c r="B18" i="16"/>
  <c r="C17" i="16"/>
  <c r="B17" i="16"/>
  <c r="M16" i="16"/>
  <c r="C16" i="16"/>
  <c r="B16" i="16"/>
  <c r="C15" i="16"/>
  <c r="B15" i="16"/>
  <c r="C14" i="16"/>
  <c r="B14" i="16"/>
  <c r="M13" i="16"/>
  <c r="C13" i="16"/>
  <c r="B13" i="16"/>
  <c r="M12" i="16"/>
  <c r="C12" i="16"/>
  <c r="B12" i="16"/>
  <c r="M11" i="16"/>
  <c r="C11" i="16"/>
  <c r="B11" i="16"/>
  <c r="C10" i="16"/>
  <c r="B10" i="16"/>
  <c r="C9" i="16"/>
  <c r="B9" i="16"/>
  <c r="C8" i="16"/>
  <c r="B8" i="16"/>
  <c r="C7" i="16"/>
  <c r="B7" i="16"/>
  <c r="J18" i="14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M18" i="13"/>
  <c r="B18" i="13"/>
  <c r="M17" i="13"/>
  <c r="B17" i="13"/>
  <c r="B16" i="13"/>
  <c r="M15" i="13"/>
  <c r="B15" i="13"/>
  <c r="M14" i="13"/>
  <c r="B14" i="13"/>
  <c r="B13" i="13"/>
  <c r="M12" i="13"/>
  <c r="B12" i="13"/>
  <c r="B11" i="13"/>
  <c r="B10" i="13"/>
  <c r="B9" i="13"/>
  <c r="B8" i="13"/>
  <c r="B7" i="13"/>
  <c r="B6" i="13"/>
  <c r="M5" i="13"/>
  <c r="B5" i="13"/>
  <c r="M4" i="13"/>
  <c r="B4" i="13"/>
  <c r="B3" i="13"/>
  <c r="B2" i="13"/>
  <c r="N18" i="12"/>
  <c r="K17" i="12"/>
  <c r="L17" i="12" s="1"/>
  <c r="H17" i="12"/>
  <c r="I17" i="12" s="1"/>
  <c r="N17" i="23" l="1"/>
  <c r="O17" i="23" s="1"/>
  <c r="Q17" i="23"/>
  <c r="R17" i="23" s="1"/>
  <c r="N21" i="17"/>
  <c r="O21" i="17" s="1"/>
  <c r="K18" i="12"/>
  <c r="N17" i="12"/>
  <c r="O17" i="12" s="1"/>
  <c r="L24" i="19"/>
  <c r="L23" i="19"/>
  <c r="M23" i="19" s="1"/>
  <c r="N22" i="15"/>
  <c r="K22" i="15"/>
  <c r="H22" i="15"/>
  <c r="H21" i="15"/>
  <c r="I21" i="15" s="1"/>
  <c r="K21" i="15"/>
  <c r="L21" i="15" s="1"/>
  <c r="G17" i="14"/>
  <c r="H17" i="14" s="1"/>
  <c r="G18" i="14"/>
  <c r="J17" i="14"/>
  <c r="K17" i="14" s="1"/>
  <c r="H18" i="12"/>
  <c r="K18" i="23" l="1"/>
  <c r="K17" i="23"/>
  <c r="L17" i="23" s="1"/>
  <c r="P23" i="19"/>
  <c r="I24" i="19"/>
  <c r="I23" i="19"/>
  <c r="J23" i="19" s="1"/>
  <c r="H22" i="17"/>
  <c r="H21" i="17"/>
  <c r="I21" i="17" s="1"/>
</calcChain>
</file>

<file path=xl/sharedStrings.xml><?xml version="1.0" encoding="utf-8"?>
<sst xmlns="http://schemas.openxmlformats.org/spreadsheetml/2006/main" count="1342" uniqueCount="169">
  <si>
    <t>Y</t>
  </si>
  <si>
    <t>Ürün No</t>
  </si>
  <si>
    <t>Minimum</t>
  </si>
  <si>
    <t xml:space="preserve"> </t>
  </si>
  <si>
    <t>Örnek No</t>
  </si>
  <si>
    <t>Üretim</t>
  </si>
  <si>
    <t>Fire</t>
  </si>
  <si>
    <t>Örneklem Ortalaması</t>
  </si>
  <si>
    <t>Evren ortalaması</t>
  </si>
  <si>
    <t>Evren standart sapması</t>
  </si>
  <si>
    <t>Hesaplanan İstatistik (z)</t>
  </si>
  <si>
    <t>z Kritik</t>
  </si>
  <si>
    <t>ile</t>
  </si>
  <si>
    <t>Güven aralığı</t>
  </si>
  <si>
    <t>Sonuç</t>
  </si>
  <si>
    <t>Z value</t>
  </si>
  <si>
    <t>Cummulative</t>
  </si>
  <si>
    <t>NORM.S.DIST</t>
  </si>
  <si>
    <t>NORM.S.INV</t>
  </si>
  <si>
    <t>50% area</t>
  </si>
  <si>
    <t>5% area</t>
  </si>
  <si>
    <t>95% area</t>
  </si>
  <si>
    <t>2.5% area</t>
  </si>
  <si>
    <t>97.5% area</t>
  </si>
  <si>
    <t>Örneklem</t>
  </si>
  <si>
    <t>z Kritik Alt</t>
  </si>
  <si>
    <t>z Kritik Üst</t>
  </si>
  <si>
    <t>Örneklem standart sapması</t>
  </si>
  <si>
    <t>t Value</t>
  </si>
  <si>
    <t>f (t) - 3df</t>
  </si>
  <si>
    <t>f (t) - 10df</t>
  </si>
  <si>
    <t>Probability</t>
  </si>
  <si>
    <t>T.DIST (t=0)</t>
  </si>
  <si>
    <t>Left Probability</t>
  </si>
  <si>
    <t>T.DIST (t=-1)</t>
  </si>
  <si>
    <t>T.DIST.RT</t>
  </si>
  <si>
    <t>Right probability</t>
  </si>
  <si>
    <t>T.DIST.2T</t>
  </si>
  <si>
    <t>Left and Right Probability</t>
  </si>
  <si>
    <t>INVERSE</t>
  </si>
  <si>
    <t>T.INV</t>
  </si>
  <si>
    <t>95% confidence level</t>
  </si>
  <si>
    <t>T.INV.2T</t>
  </si>
  <si>
    <t>Sandık</t>
  </si>
  <si>
    <t>Çekmeceli</t>
  </si>
  <si>
    <t>Evren oranı</t>
  </si>
  <si>
    <t>Örneklem oranı</t>
  </si>
  <si>
    <t>Örneklem büyüklüğü</t>
  </si>
  <si>
    <t>Tip</t>
  </si>
  <si>
    <t xml:space="preserve">H0: </t>
  </si>
  <si>
    <t>Ha:</t>
  </si>
  <si>
    <t>Örneklem 1 Ortalama</t>
  </si>
  <si>
    <t>Örneklem 2 Ortalama</t>
  </si>
  <si>
    <t>Örneklem 1 St Sapma</t>
  </si>
  <si>
    <t>Örneklem 2 St Sapma</t>
  </si>
  <si>
    <t>Güven Aralığı</t>
  </si>
  <si>
    <t>Örneklem 2 Varyans</t>
  </si>
  <si>
    <t>Örneklem 1 Varyans</t>
  </si>
  <si>
    <t>Önce</t>
  </si>
  <si>
    <t>Sonra</t>
  </si>
  <si>
    <t>Toplam Üretim</t>
  </si>
  <si>
    <t>Toplam Fire</t>
  </si>
  <si>
    <t>H0:</t>
  </si>
  <si>
    <t xml:space="preserve">Ha: </t>
  </si>
  <si>
    <t>Mean</t>
  </si>
  <si>
    <t>Standard Error</t>
  </si>
  <si>
    <t>Median</t>
  </si>
  <si>
    <t>Mode</t>
  </si>
  <si>
    <t>Standard Deviation</t>
  </si>
  <si>
    <t>Sample Variance</t>
  </si>
  <si>
    <t>Kurtosis</t>
  </si>
  <si>
    <t>Skewness</t>
  </si>
  <si>
    <t>Range</t>
  </si>
  <si>
    <t>Maximum</t>
  </si>
  <si>
    <t>Sum</t>
  </si>
  <si>
    <t>Count</t>
  </si>
  <si>
    <t>Hesaplanan İstatistik (t)</t>
  </si>
  <si>
    <t>t Kritik</t>
  </si>
  <si>
    <r>
      <t>ortalama</t>
    </r>
    <r>
      <rPr>
        <sz val="11"/>
        <color theme="1"/>
        <rFont val="Calibri"/>
        <family val="2"/>
        <charset val="162"/>
      </rPr>
      <t>≠%21</t>
    </r>
  </si>
  <si>
    <t>ortalama=%21</t>
  </si>
  <si>
    <t>Hesaplanan İstatistik (p)</t>
  </si>
  <si>
    <r>
      <t>ortalama</t>
    </r>
    <r>
      <rPr>
        <sz val="11"/>
        <color theme="1"/>
        <rFont val="Calibri"/>
        <family val="2"/>
        <charset val="162"/>
      </rPr>
      <t>&lt;%21</t>
    </r>
  </si>
  <si>
    <t>ortalama&gt;=%21</t>
  </si>
  <si>
    <t>z-Test: Two Sample for Means</t>
  </si>
  <si>
    <t>Known Variance</t>
  </si>
  <si>
    <t>Observations</t>
  </si>
  <si>
    <t>Hypothesized Mean Difference</t>
  </si>
  <si>
    <t>z</t>
  </si>
  <si>
    <t>P(Z&lt;=z) one-tail</t>
  </si>
  <si>
    <t>z Critical one-tail</t>
  </si>
  <si>
    <t>P(Z&lt;=z) two-tail</t>
  </si>
  <si>
    <t>z Critical two-tail</t>
  </si>
  <si>
    <t>ortalama 1=ortalama 2</t>
  </si>
  <si>
    <t>t-Test: Two-Sample Assuming Equal Variances</t>
  </si>
  <si>
    <t>Variance</t>
  </si>
  <si>
    <t>Pooled Variance</t>
  </si>
  <si>
    <t>df</t>
  </si>
  <si>
    <t>t Stat</t>
  </si>
  <si>
    <t>P(T&lt;=t) one-tail</t>
  </si>
  <si>
    <t>t Critical one-tail</t>
  </si>
  <si>
    <t>P(T&lt;=t) two-tail</t>
  </si>
  <si>
    <t>t Critical two-tail</t>
  </si>
  <si>
    <t>H0 reddedilemez</t>
  </si>
  <si>
    <t>t-Test: Two-Sample Assuming Unequal Variances</t>
  </si>
  <si>
    <t>t-Test: Paired Two Sample for Means</t>
  </si>
  <si>
    <t>Pearson Correlation</t>
  </si>
  <si>
    <r>
      <t>ortalama 1</t>
    </r>
    <r>
      <rPr>
        <sz val="11"/>
        <color theme="1"/>
        <rFont val="Calibri"/>
        <family val="2"/>
        <charset val="162"/>
      </rPr>
      <t>≠ortalama 2</t>
    </r>
  </si>
  <si>
    <r>
      <t>oran1</t>
    </r>
    <r>
      <rPr>
        <sz val="11"/>
        <color theme="1"/>
        <rFont val="Calibri"/>
        <family val="2"/>
        <charset val="162"/>
      </rPr>
      <t>≠oran2</t>
    </r>
  </si>
  <si>
    <t>oran1=oran2</t>
  </si>
  <si>
    <t>Ortak Fire Oranı</t>
  </si>
  <si>
    <t>FO</t>
  </si>
  <si>
    <t>ortalama&lt;=%21</t>
  </si>
  <si>
    <r>
      <t>ortalama</t>
    </r>
    <r>
      <rPr>
        <sz val="11"/>
        <color theme="1"/>
        <rFont val="Calibri"/>
        <family val="2"/>
        <charset val="162"/>
      </rPr>
      <t>&gt;%21</t>
    </r>
  </si>
  <si>
    <t>ortalama1=ortalama2</t>
  </si>
  <si>
    <r>
      <t>ortalama1</t>
    </r>
    <r>
      <rPr>
        <sz val="12"/>
        <color theme="1"/>
        <rFont val="Calibri"/>
        <family val="2"/>
        <charset val="162"/>
      </rPr>
      <t>≠</t>
    </r>
    <r>
      <rPr>
        <sz val="12"/>
        <color theme="1"/>
        <rFont val="Calibri"/>
        <family val="2"/>
        <charset val="162"/>
        <scheme val="minor"/>
      </rPr>
      <t>ortalama2</t>
    </r>
  </si>
  <si>
    <t>Örneklem 1 Adet</t>
  </si>
  <si>
    <t>Örneklem 2 Adet</t>
  </si>
  <si>
    <r>
      <t>ortalama1</t>
    </r>
    <r>
      <rPr>
        <sz val="12"/>
        <color theme="1"/>
        <rFont val="Calibri"/>
        <family val="2"/>
        <charset val="162"/>
      </rPr>
      <t>&lt;</t>
    </r>
    <r>
      <rPr>
        <sz val="12"/>
        <color theme="1"/>
        <rFont val="Calibri"/>
        <family val="2"/>
        <charset val="162"/>
        <scheme val="minor"/>
      </rPr>
      <t>ortalama2</t>
    </r>
  </si>
  <si>
    <t>ortalama1&gt;=ortalama2</t>
  </si>
  <si>
    <r>
      <t>ortalama1</t>
    </r>
    <r>
      <rPr>
        <sz val="12"/>
        <color theme="1"/>
        <rFont val="Calibri"/>
        <family val="2"/>
        <charset val="162"/>
      </rPr>
      <t>&gt;</t>
    </r>
    <r>
      <rPr>
        <sz val="12"/>
        <color theme="1"/>
        <rFont val="Calibri"/>
        <family val="2"/>
        <charset val="162"/>
        <scheme val="minor"/>
      </rPr>
      <t>ortalama2</t>
    </r>
  </si>
  <si>
    <t>ortalama1&lt;=ortalama2</t>
  </si>
  <si>
    <t>var 1</t>
  </si>
  <si>
    <t>var 2</t>
  </si>
  <si>
    <r>
      <t>ortalama1</t>
    </r>
    <r>
      <rPr>
        <sz val="11"/>
        <color theme="1"/>
        <rFont val="Calibri"/>
        <family val="2"/>
        <charset val="162"/>
      </rPr>
      <t>≠ortalama2</t>
    </r>
  </si>
  <si>
    <r>
      <t>ortalama1=</t>
    </r>
    <r>
      <rPr>
        <sz val="11"/>
        <color theme="1"/>
        <rFont val="Calibri"/>
        <family val="2"/>
        <charset val="162"/>
      </rPr>
      <t>ortalama2</t>
    </r>
  </si>
  <si>
    <t>ortalama=120</t>
  </si>
  <si>
    <r>
      <t>ortalama</t>
    </r>
    <r>
      <rPr>
        <sz val="11"/>
        <color theme="1"/>
        <rFont val="Calibri"/>
        <family val="2"/>
        <charset val="162"/>
      </rPr>
      <t>≠120</t>
    </r>
  </si>
  <si>
    <t>Süre</t>
  </si>
  <si>
    <t>ortalama&gt;=120</t>
  </si>
  <si>
    <r>
      <t>ortalama&lt;</t>
    </r>
    <r>
      <rPr>
        <sz val="11"/>
        <color theme="1"/>
        <rFont val="Calibri"/>
        <family val="2"/>
        <charset val="162"/>
      </rPr>
      <t>120</t>
    </r>
  </si>
  <si>
    <t>ortalama&lt;=120</t>
  </si>
  <si>
    <r>
      <t>ortalama&gt;</t>
    </r>
    <r>
      <rPr>
        <sz val="11"/>
        <color theme="1"/>
        <rFont val="Calibri"/>
        <family val="2"/>
        <charset val="162"/>
      </rPr>
      <t>120</t>
    </r>
  </si>
  <si>
    <t>ortalama=15</t>
  </si>
  <si>
    <r>
      <t>ortalama</t>
    </r>
    <r>
      <rPr>
        <sz val="11"/>
        <color theme="1"/>
        <rFont val="Calibri"/>
        <family val="2"/>
        <charset val="162"/>
      </rPr>
      <t>≠15</t>
    </r>
  </si>
  <si>
    <t>ortalama&gt;=15</t>
  </si>
  <si>
    <r>
      <t>ortalama</t>
    </r>
    <r>
      <rPr>
        <sz val="11"/>
        <color theme="1"/>
        <rFont val="Calibri"/>
        <family val="2"/>
        <charset val="162"/>
      </rPr>
      <t>&lt;15</t>
    </r>
  </si>
  <si>
    <t>ortalama&lt;=15</t>
  </si>
  <si>
    <r>
      <t>ortalama</t>
    </r>
    <r>
      <rPr>
        <sz val="11"/>
        <color theme="1"/>
        <rFont val="Calibri"/>
        <family val="2"/>
        <charset val="162"/>
      </rPr>
      <t>&gt;15</t>
    </r>
  </si>
  <si>
    <t>Port 1</t>
  </si>
  <si>
    <t>Port 2</t>
  </si>
  <si>
    <t>Variable 1</t>
  </si>
  <si>
    <t>Variable 2</t>
  </si>
  <si>
    <t>Karayolu</t>
  </si>
  <si>
    <t>Deniz yolu</t>
  </si>
  <si>
    <t>Confidence Level(95,0%)</t>
  </si>
  <si>
    <t>Varyans</t>
  </si>
  <si>
    <t>Tedarikçi 1</t>
  </si>
  <si>
    <t>Tedarikçi 2</t>
  </si>
  <si>
    <t>Model 1</t>
  </si>
  <si>
    <t>Model 2</t>
  </si>
  <si>
    <t>Model 3</t>
  </si>
  <si>
    <t>Model 4</t>
  </si>
  <si>
    <t>Ölçümler</t>
  </si>
  <si>
    <t>Örnek Boy</t>
  </si>
  <si>
    <t>ortalama=150</t>
  </si>
  <si>
    <r>
      <t>ortalama</t>
    </r>
    <r>
      <rPr>
        <sz val="11"/>
        <color theme="1"/>
        <rFont val="Calibri"/>
        <family val="2"/>
        <charset val="162"/>
      </rPr>
      <t>≠150</t>
    </r>
  </si>
  <si>
    <t>ortalama&gt;=150</t>
  </si>
  <si>
    <r>
      <t>ortalama&lt;</t>
    </r>
    <r>
      <rPr>
        <sz val="11"/>
        <color theme="1"/>
        <rFont val="Calibri"/>
        <family val="2"/>
        <charset val="162"/>
      </rPr>
      <t>150</t>
    </r>
  </si>
  <si>
    <t>ortalama&lt;=150</t>
  </si>
  <si>
    <r>
      <t>ortalama&gt;</t>
    </r>
    <r>
      <rPr>
        <sz val="11"/>
        <color theme="1"/>
        <rFont val="Calibri"/>
        <family val="2"/>
        <charset val="162"/>
      </rPr>
      <t>150</t>
    </r>
  </si>
  <si>
    <r>
      <t>ortalama</t>
    </r>
    <r>
      <rPr>
        <sz val="11"/>
        <color theme="1"/>
        <rFont val="Calibri"/>
        <family val="2"/>
        <charset val="162"/>
      </rPr>
      <t>&lt;150</t>
    </r>
  </si>
  <si>
    <r>
      <t>ortalama</t>
    </r>
    <r>
      <rPr>
        <sz val="11"/>
        <color theme="1"/>
        <rFont val="Calibri"/>
        <family val="2"/>
        <charset val="162"/>
      </rPr>
      <t>&gt;150</t>
    </r>
  </si>
  <si>
    <t>Kalıp 1</t>
  </si>
  <si>
    <t>Kalıp 2</t>
  </si>
  <si>
    <t>İşçi No</t>
  </si>
  <si>
    <t>İşçi 1</t>
  </si>
  <si>
    <t>İşçi 2</t>
  </si>
  <si>
    <t>Kalıp 3</t>
  </si>
  <si>
    <t>Kalıp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</si>
</sst>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0"/>
    <numFmt numFmtId="165" formatCode="0.000"/>
    <numFmt numFmtId="166" formatCode="0.0000000"/>
    <numFmt numFmtId="167" formatCode="0.000000"/>
    <numFmt numFmtId="168" formatCode="0.00000000"/>
    <numFmt numFmtId="169" formatCode="0.00000"/>
  </numFmts>
  <fonts count="37">
    <font>
      <sz val="11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i/>
      <sz val="11"/>
      <color theme="1"/>
      <name val="Calibri"/>
      <family val="2"/>
      <charset val="162"/>
      <scheme val="minor"/>
    </font>
    <font>
      <sz val="10"/>
      <color rgb="FF000000"/>
      <name val="Arial"/>
      <family val="2"/>
      <charset val="162"/>
    </font>
    <font>
      <sz val="3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20"/>
      <color theme="1"/>
      <name val="Body Font"/>
      <family val="2"/>
      <charset val="16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i/>
      <sz val="11"/>
      <color theme="4"/>
      <name val="Calibri"/>
      <family val="2"/>
      <charset val="162"/>
      <scheme val="minor"/>
    </font>
    <font>
      <sz val="11"/>
      <color theme="1"/>
      <name val="Calibri"/>
      <family val="2"/>
      <charset val="162"/>
    </font>
    <font>
      <sz val="12"/>
      <color theme="1"/>
      <name val="Calibri"/>
      <family val="2"/>
      <charset val="162"/>
    </font>
    <font>
      <b/>
      <i/>
      <sz val="11"/>
      <color theme="5"/>
      <name val="Calibri"/>
      <family val="2"/>
      <charset val="162"/>
      <scheme val="minor"/>
    </font>
    <font>
      <b/>
      <i/>
      <sz val="11"/>
      <color theme="1" tint="0.499984740745262"/>
      <name val="Calibri"/>
      <family val="2"/>
      <charset val="162"/>
      <scheme val="minor"/>
    </font>
    <font>
      <sz val="11"/>
      <color theme="5"/>
      <name val="Calibri"/>
      <family val="2"/>
      <charset val="162"/>
      <scheme val="minor"/>
    </font>
    <font>
      <sz val="11"/>
      <color theme="1" tint="0.499984740745262"/>
      <name val="Calibri"/>
      <family val="2"/>
      <charset val="162"/>
      <scheme val="minor"/>
    </font>
    <font>
      <b/>
      <i/>
      <sz val="11"/>
      <color theme="1"/>
      <name val="Calibri"/>
      <family val="2"/>
      <charset val="16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0" fontId="4" fillId="0" borderId="0"/>
    <xf numFmtId="0" fontId="5" fillId="0" borderId="0"/>
    <xf numFmtId="0" fontId="8" fillId="0" borderId="0"/>
    <xf numFmtId="0" fontId="9" fillId="0" borderId="0"/>
    <xf numFmtId="0" fontId="10" fillId="0" borderId="0" applyNumberFormat="0" applyFill="0" applyBorder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8" applyNumberFormat="0" applyAlignment="0" applyProtection="0"/>
    <xf numFmtId="0" fontId="18" fillId="8" borderId="9" applyNumberFormat="0" applyAlignment="0" applyProtection="0"/>
    <xf numFmtId="0" fontId="19" fillId="8" borderId="8" applyNumberFormat="0" applyAlignment="0" applyProtection="0"/>
    <xf numFmtId="0" fontId="20" fillId="0" borderId="10" applyNumberFormat="0" applyFill="0" applyAlignment="0" applyProtection="0"/>
    <xf numFmtId="0" fontId="21" fillId="9" borderId="11" applyNumberFormat="0" applyAlignment="0" applyProtection="0"/>
    <xf numFmtId="0" fontId="22" fillId="0" borderId="0" applyNumberFormat="0" applyFill="0" applyBorder="0" applyAlignment="0" applyProtection="0"/>
    <xf numFmtId="0" fontId="9" fillId="10" borderId="12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25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25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25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25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25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  <xf numFmtId="9" fontId="26" fillId="0" borderId="0" applyFont="0" applyFill="0" applyBorder="0" applyAlignment="0" applyProtection="0"/>
  </cellStyleXfs>
  <cellXfs count="96">
    <xf numFmtId="0" fontId="0" fillId="0" borderId="0" xfId="0"/>
    <xf numFmtId="0" fontId="0" fillId="0" borderId="0" xfId="0" applyFill="1" applyBorder="1" applyAlignment="1"/>
    <xf numFmtId="0" fontId="0" fillId="0" borderId="1" xfId="0" applyFill="1" applyBorder="1" applyAlignment="1"/>
    <xf numFmtId="0" fontId="2" fillId="0" borderId="0" xfId="2" applyFont="1" applyAlignment="1">
      <alignment vertical="center"/>
    </xf>
    <xf numFmtId="0" fontId="2" fillId="0" borderId="0" xfId="2" applyFont="1" applyBorder="1" applyAlignment="1">
      <alignment vertical="center"/>
    </xf>
    <xf numFmtId="0" fontId="6" fillId="2" borderId="0" xfId="2" applyFont="1" applyFill="1" applyBorder="1" applyAlignment="1">
      <alignment vertical="center"/>
    </xf>
    <xf numFmtId="0" fontId="9" fillId="0" borderId="0" xfId="4"/>
    <xf numFmtId="1" fontId="0" fillId="0" borderId="0" xfId="0" applyNumberFormat="1"/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28" fillId="0" borderId="0" xfId="2" applyFont="1" applyBorder="1" applyAlignment="1">
      <alignment vertical="center"/>
    </xf>
    <xf numFmtId="0" fontId="6" fillId="2" borderId="3" xfId="2" applyFont="1" applyFill="1" applyBorder="1" applyAlignment="1">
      <alignment vertical="center"/>
    </xf>
    <xf numFmtId="165" fontId="0" fillId="0" borderId="0" xfId="0" applyNumberFormat="1"/>
    <xf numFmtId="164" fontId="0" fillId="0" borderId="0" xfId="0" applyNumberFormat="1"/>
    <xf numFmtId="164" fontId="28" fillId="0" borderId="0" xfId="2" applyNumberFormat="1" applyFont="1" applyBorder="1" applyAlignment="1">
      <alignment vertical="center"/>
    </xf>
    <xf numFmtId="164" fontId="28" fillId="0" borderId="0" xfId="0" applyNumberFormat="1" applyFont="1"/>
    <xf numFmtId="164" fontId="28" fillId="0" borderId="0" xfId="2" applyNumberFormat="1" applyFont="1" applyAlignment="1">
      <alignment vertical="center"/>
    </xf>
    <xf numFmtId="9" fontId="0" fillId="0" borderId="0" xfId="0" applyNumberFormat="1"/>
    <xf numFmtId="9" fontId="0" fillId="0" borderId="0" xfId="0" applyNumberFormat="1" applyAlignment="1">
      <alignment vertical="center"/>
    </xf>
    <xf numFmtId="0" fontId="27" fillId="0" borderId="0" xfId="0" applyFont="1" applyAlignment="1">
      <alignment vertical="center"/>
    </xf>
    <xf numFmtId="0" fontId="24" fillId="0" borderId="0" xfId="4" applyFont="1"/>
    <xf numFmtId="164" fontId="0" fillId="0" borderId="0" xfId="0" applyNumberFormat="1" applyAlignment="1">
      <alignment vertical="center"/>
    </xf>
    <xf numFmtId="165" fontId="0" fillId="0" borderId="0" xfId="0" applyNumberFormat="1" applyAlignment="1">
      <alignment vertical="center"/>
    </xf>
    <xf numFmtId="9" fontId="9" fillId="0" borderId="0" xfId="4" applyNumberFormat="1"/>
    <xf numFmtId="0" fontId="1" fillId="0" borderId="4" xfId="2" applyFont="1" applyBorder="1" applyAlignment="1">
      <alignment vertical="center"/>
    </xf>
    <xf numFmtId="0" fontId="1" fillId="0" borderId="0" xfId="2" applyFont="1" applyBorder="1" applyAlignment="1">
      <alignment vertical="center"/>
    </xf>
    <xf numFmtId="9" fontId="0" fillId="0" borderId="0" xfId="46" applyFont="1" applyAlignment="1">
      <alignment vertical="center"/>
    </xf>
    <xf numFmtId="167" fontId="0" fillId="0" borderId="0" xfId="0" applyNumberFormat="1"/>
    <xf numFmtId="164" fontId="28" fillId="0" borderId="0" xfId="0" applyNumberFormat="1" applyFont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27" fillId="0" borderId="0" xfId="0" applyFont="1" applyBorder="1" applyAlignment="1">
      <alignment vertical="center"/>
    </xf>
    <xf numFmtId="166" fontId="28" fillId="0" borderId="0" xfId="2" applyNumberFormat="1" applyFont="1" applyBorder="1" applyAlignment="1">
      <alignment vertical="center"/>
    </xf>
    <xf numFmtId="1" fontId="28" fillId="0" borderId="0" xfId="2" applyNumberFormat="1" applyFont="1" applyBorder="1" applyAlignment="1">
      <alignment vertical="center"/>
    </xf>
    <xf numFmtId="1" fontId="28" fillId="0" borderId="0" xfId="0" applyNumberFormat="1" applyFont="1"/>
    <xf numFmtId="10" fontId="28" fillId="0" borderId="0" xfId="46" applyNumberFormat="1" applyFont="1" applyBorder="1" applyAlignment="1">
      <alignment vertical="center"/>
    </xf>
    <xf numFmtId="0" fontId="29" fillId="0" borderId="0" xfId="0" applyFont="1" applyAlignment="1">
      <alignment vertical="center"/>
    </xf>
    <xf numFmtId="0" fontId="29" fillId="0" borderId="0" xfId="0" applyFont="1"/>
    <xf numFmtId="0" fontId="3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/>
    <xf numFmtId="0" fontId="0" fillId="0" borderId="0" xfId="0" applyFont="1" applyFill="1" applyBorder="1"/>
    <xf numFmtId="0" fontId="0" fillId="0" borderId="0" xfId="0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28" fillId="0" borderId="0" xfId="2" applyFont="1" applyFill="1" applyBorder="1" applyAlignment="1">
      <alignment vertical="center"/>
    </xf>
    <xf numFmtId="0" fontId="0" fillId="3" borderId="0" xfId="0" applyFill="1" applyBorder="1" applyAlignment="1"/>
    <xf numFmtId="2" fontId="0" fillId="35" borderId="0" xfId="0" applyNumberFormat="1" applyFill="1" applyAlignment="1">
      <alignment vertical="center"/>
    </xf>
    <xf numFmtId="0" fontId="0" fillId="36" borderId="0" xfId="0" applyFill="1" applyAlignment="1">
      <alignment vertical="center"/>
    </xf>
    <xf numFmtId="0" fontId="32" fillId="36" borderId="0" xfId="0" applyFont="1" applyFill="1" applyAlignment="1">
      <alignment vertical="center"/>
    </xf>
    <xf numFmtId="0" fontId="33" fillId="35" borderId="0" xfId="0" applyFont="1" applyFill="1" applyAlignment="1">
      <alignment vertical="center"/>
    </xf>
    <xf numFmtId="2" fontId="33" fillId="35" borderId="0" xfId="0" applyNumberFormat="1" applyFont="1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36" borderId="0" xfId="0" applyFill="1" applyAlignment="1">
      <alignment horizontal="right" vertical="center"/>
    </xf>
    <xf numFmtId="2" fontId="0" fillId="35" borderId="0" xfId="0" applyNumberFormat="1" applyFill="1" applyAlignment="1">
      <alignment horizontal="right" vertical="center"/>
    </xf>
    <xf numFmtId="0" fontId="27" fillId="0" borderId="0" xfId="0" applyFont="1" applyAlignment="1">
      <alignment horizontal="right" vertical="center"/>
    </xf>
    <xf numFmtId="165" fontId="0" fillId="36" borderId="0" xfId="0" applyNumberFormat="1" applyFill="1" applyAlignment="1">
      <alignment horizontal="right" vertical="center"/>
    </xf>
    <xf numFmtId="0" fontId="34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2" fontId="0" fillId="36" borderId="0" xfId="0" applyNumberFormat="1" applyFill="1" applyAlignment="1">
      <alignment horizontal="right" vertical="center"/>
    </xf>
    <xf numFmtId="2" fontId="35" fillId="0" borderId="0" xfId="0" applyNumberFormat="1" applyFont="1" applyAlignment="1">
      <alignment vertical="center"/>
    </xf>
    <xf numFmtId="0" fontId="0" fillId="36" borderId="0" xfId="0" applyFill="1" applyBorder="1" applyAlignment="1"/>
    <xf numFmtId="0" fontId="0" fillId="37" borderId="1" xfId="0" applyFill="1" applyBorder="1" applyAlignment="1"/>
    <xf numFmtId="168" fontId="0" fillId="0" borderId="0" xfId="0" applyNumberFormat="1"/>
    <xf numFmtId="0" fontId="0" fillId="0" borderId="0" xfId="0" applyAlignment="1">
      <alignment horizontal="center" vertical="center"/>
    </xf>
    <xf numFmtId="165" fontId="2" fillId="0" borderId="4" xfId="2" applyNumberFormat="1" applyFont="1" applyBorder="1" applyAlignment="1">
      <alignment vertical="center"/>
    </xf>
    <xf numFmtId="165" fontId="2" fillId="0" borderId="0" xfId="2" applyNumberFormat="1" applyFont="1" applyBorder="1" applyAlignment="1">
      <alignment vertical="center"/>
    </xf>
    <xf numFmtId="2" fontId="28" fillId="0" borderId="0" xfId="2" applyNumberFormat="1" applyFont="1" applyBorder="1" applyAlignment="1">
      <alignment vertical="center"/>
    </xf>
    <xf numFmtId="0" fontId="0" fillId="35" borderId="1" xfId="0" applyFill="1" applyBorder="1" applyAlignment="1"/>
    <xf numFmtId="0" fontId="0" fillId="35" borderId="0" xfId="0" applyFill="1" applyBorder="1" applyAlignment="1"/>
    <xf numFmtId="1" fontId="28" fillId="0" borderId="3" xfId="2" applyNumberFormat="1" applyFont="1" applyBorder="1" applyAlignment="1">
      <alignment vertical="center"/>
    </xf>
    <xf numFmtId="1" fontId="28" fillId="0" borderId="0" xfId="2" applyNumberFormat="1" applyFont="1" applyAlignment="1">
      <alignment vertical="center"/>
    </xf>
    <xf numFmtId="0" fontId="6" fillId="2" borderId="0" xfId="2" applyFont="1" applyFill="1" applyBorder="1" applyAlignment="1">
      <alignment horizontal="right" vertical="center"/>
    </xf>
    <xf numFmtId="0" fontId="2" fillId="0" borderId="4" xfId="2" applyFont="1" applyBorder="1" applyAlignment="1">
      <alignment horizontal="right" vertic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2" borderId="0" xfId="2" applyFont="1" applyFill="1" applyAlignment="1">
      <alignment vertical="center"/>
    </xf>
    <xf numFmtId="0" fontId="1" fillId="0" borderId="0" xfId="2" applyFont="1" applyAlignment="1">
      <alignment vertical="center"/>
    </xf>
    <xf numFmtId="0" fontId="1" fillId="0" borderId="3" xfId="2" applyFont="1" applyBorder="1" applyAlignment="1">
      <alignment vertical="center"/>
    </xf>
    <xf numFmtId="0" fontId="28" fillId="0" borderId="0" xfId="2" applyFont="1" applyAlignment="1">
      <alignment vertical="center"/>
    </xf>
    <xf numFmtId="0" fontId="3" fillId="0" borderId="2" xfId="0" applyFont="1" applyBorder="1" applyAlignment="1">
      <alignment horizontal="center"/>
    </xf>
    <xf numFmtId="0" fontId="0" fillId="36" borderId="0" xfId="0" applyFill="1"/>
    <xf numFmtId="164" fontId="0" fillId="36" borderId="0" xfId="0" applyNumberFormat="1" applyFill="1"/>
    <xf numFmtId="0" fontId="0" fillId="37" borderId="1" xfId="0" applyFill="1" applyBorder="1"/>
    <xf numFmtId="164" fontId="0" fillId="37" borderId="1" xfId="0" applyNumberFormat="1" applyFill="1" applyBorder="1"/>
    <xf numFmtId="0" fontId="0" fillId="0" borderId="1" xfId="0" applyBorder="1"/>
    <xf numFmtId="164" fontId="28" fillId="0" borderId="3" xfId="2" applyNumberFormat="1" applyFont="1" applyBorder="1" applyAlignment="1">
      <alignment vertical="center"/>
    </xf>
    <xf numFmtId="0" fontId="0" fillId="37" borderId="0" xfId="0" applyFill="1"/>
    <xf numFmtId="166" fontId="28" fillId="0" borderId="0" xfId="2" applyNumberFormat="1" applyFont="1" applyAlignment="1">
      <alignment vertical="center"/>
    </xf>
    <xf numFmtId="0" fontId="3" fillId="0" borderId="0" xfId="0" applyFont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169" fontId="28" fillId="0" borderId="0" xfId="2" applyNumberFormat="1" applyFont="1" applyAlignment="1">
      <alignment vertical="center"/>
    </xf>
  </cellXfs>
  <cellStyles count="47">
    <cellStyle name="20% - Accent1 2" xfId="23" xr:uid="{1F9EC367-9C17-448B-B668-7C02B3F521AC}"/>
    <cellStyle name="20% - Accent2 2" xfId="27" xr:uid="{F3DC27F7-98BC-4C8E-8195-D11CF35E2D0B}"/>
    <cellStyle name="20% - Accent3 2" xfId="31" xr:uid="{0197F7BB-9ABE-47AB-AD19-0E9CB04990EE}"/>
    <cellStyle name="20% - Accent4 2" xfId="35" xr:uid="{F3085D07-6541-4930-AF7D-19FFE6FB6C8C}"/>
    <cellStyle name="20% - Accent5 2" xfId="39" xr:uid="{61156FDE-77CD-468F-BD3D-987D3EC1E5BD}"/>
    <cellStyle name="20% - Accent6 2" xfId="43" xr:uid="{22562AAA-FF61-4164-8798-0750E0545132}"/>
    <cellStyle name="40% - Accent1 2" xfId="24" xr:uid="{1181A8AA-7204-44E6-9704-5B01056465F8}"/>
    <cellStyle name="40% - Accent2 2" xfId="28" xr:uid="{4FCD9BB8-A0C3-46DF-8A4E-F19EEFADD24B}"/>
    <cellStyle name="40% - Accent3 2" xfId="32" xr:uid="{6421822E-AB73-40E4-BD72-6FD15FEC9252}"/>
    <cellStyle name="40% - Accent4 2" xfId="36" xr:uid="{8AF8DB69-86EE-4A03-85FD-BBC038AC0937}"/>
    <cellStyle name="40% - Accent5 2" xfId="40" xr:uid="{DDE0EAB8-66E8-4C74-9E9B-53DE0081D7B3}"/>
    <cellStyle name="40% - Accent6 2" xfId="44" xr:uid="{D490A9B2-AD7C-4E2F-A1D5-5278C0BE844F}"/>
    <cellStyle name="60% - Accent1 2" xfId="25" xr:uid="{BD6EB4AA-7B75-4036-9DBB-935B2A53AA2A}"/>
    <cellStyle name="60% - Accent2 2" xfId="29" xr:uid="{67E66E5E-9E8C-47A1-98C5-91F110A498FA}"/>
    <cellStyle name="60% - Accent3 2" xfId="33" xr:uid="{B779A1CF-1962-4A5E-9E79-DF742017DC09}"/>
    <cellStyle name="60% - Accent4 2" xfId="37" xr:uid="{26A05B04-7E58-466B-9DD7-1ED6DE98666B}"/>
    <cellStyle name="60% - Accent5 2" xfId="41" xr:uid="{B7DC2931-9819-4A8F-B39D-E11085F5C7B6}"/>
    <cellStyle name="60% - Accent6 2" xfId="45" xr:uid="{D491B32B-A5AB-4DC4-AFB5-F3D18A7353DF}"/>
    <cellStyle name="Accent1 2" xfId="22" xr:uid="{A47163D5-47AA-4C60-8DD9-166444E88C61}"/>
    <cellStyle name="Accent2 2" xfId="26" xr:uid="{BC4D1E47-6A17-4185-AB37-B593B3B132AE}"/>
    <cellStyle name="Accent3 2" xfId="30" xr:uid="{117D4145-0A8A-41DC-BCE7-2F3FAD5BAB24}"/>
    <cellStyle name="Accent4 2" xfId="34" xr:uid="{BA60ACDC-CB38-48A0-8F9E-3EAC30CB6C15}"/>
    <cellStyle name="Accent5 2" xfId="38" xr:uid="{F7616720-6D86-47C6-9BF1-D7F38D18F05A}"/>
    <cellStyle name="Accent6 2" xfId="42" xr:uid="{1D9E759F-F31C-46EC-A20B-82DFD7394171}"/>
    <cellStyle name="Bad 2" xfId="11" xr:uid="{8B33EE22-73CE-4C69-92C1-10E6CCD61B78}"/>
    <cellStyle name="Calculation 2" xfId="15" xr:uid="{8C74052A-12A0-43C1-BF0E-3F0BEE0A4A0E}"/>
    <cellStyle name="Check Cell 2" xfId="17" xr:uid="{CAE52E64-DAD8-4EF7-B37E-F4D8C42ADC08}"/>
    <cellStyle name="Explanatory Text 2" xfId="20" xr:uid="{4FC2262B-B58F-4E4A-B830-405D3225DB08}"/>
    <cellStyle name="Good 2" xfId="10" xr:uid="{7A1DD7B8-D2F7-47D1-A5EF-79024FFB6473}"/>
    <cellStyle name="Heading 1 2" xfId="6" xr:uid="{1D8882AF-4C9B-486F-B811-BDBD2AB037D8}"/>
    <cellStyle name="Heading 2 2" xfId="7" xr:uid="{0D4ABB61-EA6B-46FE-987D-776AC7D4784A}"/>
    <cellStyle name="Heading 3 2" xfId="8" xr:uid="{2B1D8A44-A758-4F2B-B5E6-6DC22FF3F5C6}"/>
    <cellStyle name="Heading 4 2" xfId="9" xr:uid="{21BE71B5-7D40-49C8-ABC2-CF9251416916}"/>
    <cellStyle name="Input 2" xfId="13" xr:uid="{8A771D14-886D-4A24-A8AD-02A3E89FB37A}"/>
    <cellStyle name="Linked Cell 2" xfId="16" xr:uid="{7AEE207D-1623-478C-B83D-9911F7A92797}"/>
    <cellStyle name="Neutral 2" xfId="12" xr:uid="{CA703987-4105-44FA-8EA4-2B3077BD5DD8}"/>
    <cellStyle name="Normal" xfId="0" builtinId="0"/>
    <cellStyle name="Normal 2" xfId="2" xr:uid="{6238047B-9E54-4D65-A672-77EB79E16BA1}"/>
    <cellStyle name="Normal 3" xfId="3" xr:uid="{316DB923-9319-4A3B-907E-4A45FBEB3554}"/>
    <cellStyle name="Normal 4" xfId="1" xr:uid="{268138A9-8D70-4CB7-A60F-99BF3A5A0499}"/>
    <cellStyle name="Normal 5" xfId="4" xr:uid="{4FA342E6-A74A-4934-98F0-F6A795468575}"/>
    <cellStyle name="Note 2" xfId="19" xr:uid="{5E83E40C-FF30-4B97-AB7D-61C3E6069716}"/>
    <cellStyle name="Output 2" xfId="14" xr:uid="{F9A25715-B421-4CF7-92BA-8A04BE9D558D}"/>
    <cellStyle name="Title 2" xfId="5" xr:uid="{FBCDFDA9-F56C-485B-AC78-0B7ECB83D487}"/>
    <cellStyle name="Total 2" xfId="21" xr:uid="{CC25260F-C6E9-4AE3-BC78-69807D2C7508}"/>
    <cellStyle name="Warning Text 2" xfId="18" xr:uid="{2371E343-B69C-463D-B0F7-7944320AB0F1}"/>
    <cellStyle name="Yüzde" xfId="46" builtinId="5"/>
  </cellStyles>
  <dxfs count="0"/>
  <tableStyles count="0" defaultTableStyle="TableStyleMedium2" defaultPivotStyle="PivotStyleLight16"/>
  <colors>
    <mruColors>
      <color rgb="FFFF942C"/>
      <color rgb="FFCF212B"/>
      <color rgb="FFFFC353"/>
      <color rgb="FF59C759"/>
      <color rgb="FFF050A6"/>
      <color rgb="FFFF75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2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Ex6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Ex7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Ex8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Norm.s.dist!$B$1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Norm.s.dist!$A$2:$A$32</c:f>
              <c:numCache>
                <c:formatCode>General</c:formatCode>
                <c:ptCount val="31"/>
                <c:pt idx="0">
                  <c:v>-3</c:v>
                </c:pt>
                <c:pt idx="1">
                  <c:v>-2.8</c:v>
                </c:pt>
                <c:pt idx="2">
                  <c:v>-2.6</c:v>
                </c:pt>
                <c:pt idx="3">
                  <c:v>-2.4</c:v>
                </c:pt>
                <c:pt idx="4">
                  <c:v>-2.2000000000000002</c:v>
                </c:pt>
                <c:pt idx="5">
                  <c:v>-2</c:v>
                </c:pt>
                <c:pt idx="6">
                  <c:v>-1.8</c:v>
                </c:pt>
                <c:pt idx="7">
                  <c:v>-1.6</c:v>
                </c:pt>
                <c:pt idx="8">
                  <c:v>-1.4</c:v>
                </c:pt>
                <c:pt idx="9">
                  <c:v>-1.2</c:v>
                </c:pt>
                <c:pt idx="10">
                  <c:v>-1</c:v>
                </c:pt>
                <c:pt idx="11">
                  <c:v>-0.8</c:v>
                </c:pt>
                <c:pt idx="12">
                  <c:v>-0.6</c:v>
                </c:pt>
                <c:pt idx="13">
                  <c:v>-0.4</c:v>
                </c:pt>
                <c:pt idx="14">
                  <c:v>-0.2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1.6</c:v>
                </c:pt>
                <c:pt idx="24">
                  <c:v>1.8</c:v>
                </c:pt>
                <c:pt idx="25">
                  <c:v>2</c:v>
                </c:pt>
                <c:pt idx="26">
                  <c:v>2.2000000000000002</c:v>
                </c:pt>
                <c:pt idx="27">
                  <c:v>2.4</c:v>
                </c:pt>
                <c:pt idx="28">
                  <c:v>2.6</c:v>
                </c:pt>
                <c:pt idx="29">
                  <c:v>2.80000000000001</c:v>
                </c:pt>
                <c:pt idx="30">
                  <c:v>3.0000000000000102</c:v>
                </c:pt>
              </c:numCache>
            </c:numRef>
          </c:xVal>
          <c:yVal>
            <c:numRef>
              <c:f>Norm.s.dist!$B$2:$B$32</c:f>
              <c:numCache>
                <c:formatCode>General</c:formatCode>
                <c:ptCount val="31"/>
                <c:pt idx="0">
                  <c:v>4.4318484119380075E-3</c:v>
                </c:pt>
                <c:pt idx="1">
                  <c:v>7.9154515829799686E-3</c:v>
                </c:pt>
                <c:pt idx="2">
                  <c:v>1.3582969233685613E-2</c:v>
                </c:pt>
                <c:pt idx="3">
                  <c:v>2.2394530294842899E-2</c:v>
                </c:pt>
                <c:pt idx="4">
                  <c:v>3.5474592846231424E-2</c:v>
                </c:pt>
                <c:pt idx="5">
                  <c:v>5.3990966513188063E-2</c:v>
                </c:pt>
                <c:pt idx="6">
                  <c:v>7.8950158300894149E-2</c:v>
                </c:pt>
                <c:pt idx="7">
                  <c:v>0.11092083467945554</c:v>
                </c:pt>
                <c:pt idx="8">
                  <c:v>0.14972746563574488</c:v>
                </c:pt>
                <c:pt idx="9">
                  <c:v>0.19418605498321295</c:v>
                </c:pt>
                <c:pt idx="10">
                  <c:v>0.24197072451914337</c:v>
                </c:pt>
                <c:pt idx="11">
                  <c:v>0.28969155276148273</c:v>
                </c:pt>
                <c:pt idx="12">
                  <c:v>0.33322460289179967</c:v>
                </c:pt>
                <c:pt idx="13">
                  <c:v>0.36827014030332333</c:v>
                </c:pt>
                <c:pt idx="14">
                  <c:v>0.39104269397545588</c:v>
                </c:pt>
                <c:pt idx="15">
                  <c:v>0.3989422804014327</c:v>
                </c:pt>
                <c:pt idx="16">
                  <c:v>0.39104269397545588</c:v>
                </c:pt>
                <c:pt idx="17">
                  <c:v>0.36827014030332333</c:v>
                </c:pt>
                <c:pt idx="18">
                  <c:v>0.33322460289179967</c:v>
                </c:pt>
                <c:pt idx="19">
                  <c:v>0.28969155276148273</c:v>
                </c:pt>
                <c:pt idx="20">
                  <c:v>0.24197072451914337</c:v>
                </c:pt>
                <c:pt idx="21">
                  <c:v>0.19418605498321295</c:v>
                </c:pt>
                <c:pt idx="22">
                  <c:v>0.14972746563574488</c:v>
                </c:pt>
                <c:pt idx="23">
                  <c:v>0.11092083467945554</c:v>
                </c:pt>
                <c:pt idx="24">
                  <c:v>7.8950158300894149E-2</c:v>
                </c:pt>
                <c:pt idx="25">
                  <c:v>5.3990966513188063E-2</c:v>
                </c:pt>
                <c:pt idx="26">
                  <c:v>3.5474592846231424E-2</c:v>
                </c:pt>
                <c:pt idx="27">
                  <c:v>2.2394530294842899E-2</c:v>
                </c:pt>
                <c:pt idx="28">
                  <c:v>1.3582969233685613E-2</c:v>
                </c:pt>
                <c:pt idx="29">
                  <c:v>7.915451582979743E-3</c:v>
                </c:pt>
                <c:pt idx="30">
                  <c:v>4.431848411937874E-3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485-4487-9FA7-CEC7BA5B3909}"/>
            </c:ext>
          </c:extLst>
        </c:ser>
        <c:ser>
          <c:idx val="1"/>
          <c:order val="1"/>
          <c:tx>
            <c:strRef>
              <c:f>'z testi çift kuyruk'!$H$16:$I$16</c:f>
              <c:strCache>
                <c:ptCount val="1"/>
                <c:pt idx="0">
                  <c:v>Örneklem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'z testi çift kuyruk'!$H$17:$H$18</c:f>
              <c:numCache>
                <c:formatCode>General</c:formatCode>
                <c:ptCount val="2"/>
                <c:pt idx="0">
                  <c:v>-1.8335757415498248</c:v>
                </c:pt>
                <c:pt idx="1">
                  <c:v>-1.8335757415498248</c:v>
                </c:pt>
              </c:numCache>
            </c:numRef>
          </c:xVal>
          <c:yVal>
            <c:numRef>
              <c:f>'z testi çift kuyruk'!$I$17:$I$18</c:f>
              <c:numCache>
                <c:formatCode>General</c:formatCode>
                <c:ptCount val="2"/>
                <c:pt idx="0">
                  <c:v>7.4278143713476449E-2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AA-4338-8254-3BCD6F678EE7}"/>
            </c:ext>
          </c:extLst>
        </c:ser>
        <c:ser>
          <c:idx val="2"/>
          <c:order val="2"/>
          <c:tx>
            <c:strRef>
              <c:f>'z testi çift kuyruk'!$K$16:$L$16</c:f>
              <c:strCache>
                <c:ptCount val="1"/>
                <c:pt idx="0">
                  <c:v>z Kritik Alt</c:v>
                </c:pt>
              </c:strCache>
            </c:strRef>
          </c:tx>
          <c:spPr>
            <a:ln w="1905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'z testi çift kuyruk'!$K$17:$K$18</c:f>
              <c:numCache>
                <c:formatCode>General</c:formatCode>
                <c:ptCount val="2"/>
                <c:pt idx="0">
                  <c:v>-1.9599639845400536</c:v>
                </c:pt>
                <c:pt idx="1">
                  <c:v>-1.9599639845400536</c:v>
                </c:pt>
              </c:numCache>
            </c:numRef>
          </c:xVal>
          <c:yVal>
            <c:numRef>
              <c:f>'z testi çift kuyruk'!$L$17:$L$18</c:f>
              <c:numCache>
                <c:formatCode>General</c:formatCode>
                <c:ptCount val="2"/>
                <c:pt idx="0">
                  <c:v>5.8445069805035436E-2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1AA-4338-8254-3BCD6F678EE7}"/>
            </c:ext>
          </c:extLst>
        </c:ser>
        <c:ser>
          <c:idx val="3"/>
          <c:order val="3"/>
          <c:tx>
            <c:strRef>
              <c:f>'z testi çift kuyruk'!$N$16:$O$16</c:f>
              <c:strCache>
                <c:ptCount val="1"/>
                <c:pt idx="0">
                  <c:v>z Kritik Üst</c:v>
                </c:pt>
              </c:strCache>
            </c:strRef>
          </c:tx>
          <c:spPr>
            <a:ln w="1905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'z testi çift kuyruk'!$N$17:$N$18</c:f>
              <c:numCache>
                <c:formatCode>General</c:formatCode>
                <c:ptCount val="2"/>
                <c:pt idx="0">
                  <c:v>1.9599639845400536</c:v>
                </c:pt>
                <c:pt idx="1">
                  <c:v>1.9599639845400536</c:v>
                </c:pt>
              </c:numCache>
            </c:numRef>
          </c:xVal>
          <c:yVal>
            <c:numRef>
              <c:f>'z testi çift kuyruk'!$O$17:$O$18</c:f>
              <c:numCache>
                <c:formatCode>General</c:formatCode>
                <c:ptCount val="2"/>
                <c:pt idx="0">
                  <c:v>5.8445069805035436E-2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1AA-4338-8254-3BCD6F678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0783760"/>
        <c:axId val="390780808"/>
      </c:scatterChart>
      <c:valAx>
        <c:axId val="390783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0780808"/>
        <c:crosses val="autoZero"/>
        <c:crossBetween val="midCat"/>
      </c:valAx>
      <c:valAx>
        <c:axId val="390780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07837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t Eğrisi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't testi alt kuyruk (2)'!$P$2:$P$42</c:f>
              <c:numCache>
                <c:formatCode>General</c:formatCode>
                <c:ptCount val="41"/>
                <c:pt idx="0">
                  <c:v>-4</c:v>
                </c:pt>
                <c:pt idx="1">
                  <c:v>-3.8</c:v>
                </c:pt>
                <c:pt idx="2">
                  <c:v>-3.6</c:v>
                </c:pt>
                <c:pt idx="3">
                  <c:v>-3.4</c:v>
                </c:pt>
                <c:pt idx="4">
                  <c:v>-3.2</c:v>
                </c:pt>
                <c:pt idx="5">
                  <c:v>-3</c:v>
                </c:pt>
                <c:pt idx="6">
                  <c:v>-2.8</c:v>
                </c:pt>
                <c:pt idx="7">
                  <c:v>-2.6</c:v>
                </c:pt>
                <c:pt idx="8">
                  <c:v>-2.4</c:v>
                </c:pt>
                <c:pt idx="9">
                  <c:v>-2.2000000000000002</c:v>
                </c:pt>
                <c:pt idx="10">
                  <c:v>-2</c:v>
                </c:pt>
                <c:pt idx="11">
                  <c:v>-1.8</c:v>
                </c:pt>
                <c:pt idx="12">
                  <c:v>-1.6</c:v>
                </c:pt>
                <c:pt idx="13">
                  <c:v>-1.4</c:v>
                </c:pt>
                <c:pt idx="14">
                  <c:v>-1.2</c:v>
                </c:pt>
                <c:pt idx="15">
                  <c:v>-1</c:v>
                </c:pt>
                <c:pt idx="16">
                  <c:v>-0.8</c:v>
                </c:pt>
                <c:pt idx="17">
                  <c:v>-0.6</c:v>
                </c:pt>
                <c:pt idx="18">
                  <c:v>-0.4</c:v>
                </c:pt>
                <c:pt idx="19">
                  <c:v>-0.2</c:v>
                </c:pt>
                <c:pt idx="20">
                  <c:v>0</c:v>
                </c:pt>
                <c:pt idx="21">
                  <c:v>0.2</c:v>
                </c:pt>
                <c:pt idx="22">
                  <c:v>0.4</c:v>
                </c:pt>
                <c:pt idx="23">
                  <c:v>0.6</c:v>
                </c:pt>
                <c:pt idx="24">
                  <c:v>0.8</c:v>
                </c:pt>
                <c:pt idx="25">
                  <c:v>1</c:v>
                </c:pt>
                <c:pt idx="26">
                  <c:v>1.2</c:v>
                </c:pt>
                <c:pt idx="27">
                  <c:v>1.4</c:v>
                </c:pt>
                <c:pt idx="28">
                  <c:v>1.6</c:v>
                </c:pt>
                <c:pt idx="29">
                  <c:v>1.8</c:v>
                </c:pt>
                <c:pt idx="30">
                  <c:v>2</c:v>
                </c:pt>
                <c:pt idx="31">
                  <c:v>2.2000000000000002</c:v>
                </c:pt>
                <c:pt idx="32">
                  <c:v>2.4</c:v>
                </c:pt>
                <c:pt idx="33">
                  <c:v>2.6</c:v>
                </c:pt>
                <c:pt idx="34">
                  <c:v>2.80000000000001</c:v>
                </c:pt>
                <c:pt idx="35">
                  <c:v>3.0000000000000102</c:v>
                </c:pt>
                <c:pt idx="36">
                  <c:v>3.2000000000000099</c:v>
                </c:pt>
                <c:pt idx="37">
                  <c:v>3.4000000000000101</c:v>
                </c:pt>
                <c:pt idx="38">
                  <c:v>3.6000000000000099</c:v>
                </c:pt>
                <c:pt idx="39">
                  <c:v>3.80000000000001</c:v>
                </c:pt>
                <c:pt idx="40">
                  <c:v>4.0000000000000098</c:v>
                </c:pt>
              </c:numCache>
            </c:numRef>
          </c:xVal>
          <c:yVal>
            <c:numRef>
              <c:f>'t testi alt kuyruk (2)'!$Q$2:$Q$42</c:f>
              <c:numCache>
                <c:formatCode>General</c:formatCode>
                <c:ptCount val="41"/>
                <c:pt idx="0">
                  <c:v>2.3462987093978288E-3</c:v>
                </c:pt>
                <c:pt idx="1">
                  <c:v>3.2381376657724566E-3</c:v>
                </c:pt>
                <c:pt idx="2">
                  <c:v>4.4866445690837633E-3</c:v>
                </c:pt>
                <c:pt idx="3">
                  <c:v>6.2368858208918703E-3</c:v>
                </c:pt>
                <c:pt idx="4">
                  <c:v>8.6907649979532306E-3</c:v>
                </c:pt>
                <c:pt idx="5">
                  <c:v>1.2126090902239641E-2</c:v>
                </c:pt>
                <c:pt idx="6">
                  <c:v>1.6918930610727512E-2</c:v>
                </c:pt>
                <c:pt idx="7">
                  <c:v>2.356689024923864E-2</c:v>
                </c:pt>
                <c:pt idx="8">
                  <c:v>3.270781688198017E-2</c:v>
                </c:pt>
                <c:pt idx="9">
                  <c:v>4.5123512071665449E-2</c:v>
                </c:pt>
                <c:pt idx="10">
                  <c:v>6.1711568313873859E-2</c:v>
                </c:pt>
                <c:pt idx="11">
                  <c:v>8.340195982213984E-2</c:v>
                </c:pt>
                <c:pt idx="12">
                  <c:v>0.11099263828484215</c:v>
                </c:pt>
                <c:pt idx="13">
                  <c:v>0.14488738506973386</c:v>
                </c:pt>
                <c:pt idx="14">
                  <c:v>0.18474847054886537</c:v>
                </c:pt>
                <c:pt idx="15">
                  <c:v>0.2291307333396316</c:v>
                </c:pt>
                <c:pt idx="16">
                  <c:v>0.27523152442554832</c:v>
                </c:pt>
                <c:pt idx="17">
                  <c:v>0.31893640997051925</c:v>
                </c:pt>
                <c:pt idx="18">
                  <c:v>0.35530881052552982</c:v>
                </c:pt>
                <c:pt idx="19">
                  <c:v>0.37952570240150479</c:v>
                </c:pt>
                <c:pt idx="20">
                  <c:v>0.38803490887166864</c:v>
                </c:pt>
                <c:pt idx="21">
                  <c:v>0.37952570240150479</c:v>
                </c:pt>
                <c:pt idx="22">
                  <c:v>0.35530881052552982</c:v>
                </c:pt>
                <c:pt idx="23">
                  <c:v>0.31893640997051925</c:v>
                </c:pt>
                <c:pt idx="24">
                  <c:v>0.27523152442554832</c:v>
                </c:pt>
                <c:pt idx="25">
                  <c:v>0.2291307333396316</c:v>
                </c:pt>
                <c:pt idx="26">
                  <c:v>0.18474847054886537</c:v>
                </c:pt>
                <c:pt idx="27">
                  <c:v>0.14488738506973386</c:v>
                </c:pt>
                <c:pt idx="28">
                  <c:v>0.11099263828484215</c:v>
                </c:pt>
                <c:pt idx="29">
                  <c:v>8.340195982213984E-2</c:v>
                </c:pt>
                <c:pt idx="30">
                  <c:v>6.1711568313873859E-2</c:v>
                </c:pt>
                <c:pt idx="31">
                  <c:v>4.5123512071665449E-2</c:v>
                </c:pt>
                <c:pt idx="32">
                  <c:v>3.270781688198017E-2</c:v>
                </c:pt>
                <c:pt idx="33">
                  <c:v>2.356689024923864E-2</c:v>
                </c:pt>
                <c:pt idx="34">
                  <c:v>1.6918930610727228E-2</c:v>
                </c:pt>
                <c:pt idx="35">
                  <c:v>1.212609090223944E-2</c:v>
                </c:pt>
                <c:pt idx="36">
                  <c:v>8.6907649979530849E-3</c:v>
                </c:pt>
                <c:pt idx="37">
                  <c:v>6.2368858208917697E-3</c:v>
                </c:pt>
                <c:pt idx="38">
                  <c:v>4.4866445690836974E-3</c:v>
                </c:pt>
                <c:pt idx="39">
                  <c:v>3.2381376657724054E-3</c:v>
                </c:pt>
                <c:pt idx="40">
                  <c:v>2.3462987093977898E-3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F41-4C08-A173-730A11127078}"/>
            </c:ext>
          </c:extLst>
        </c:ser>
        <c:ser>
          <c:idx val="1"/>
          <c:order val="1"/>
          <c:tx>
            <c:v>Örneklem</c:v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't testi alt kuyruk (2)'!$G$21:$G$22</c:f>
              <c:numCache>
                <c:formatCode>General</c:formatCode>
                <c:ptCount val="2"/>
                <c:pt idx="0">
                  <c:v>-1.5920412713324341</c:v>
                </c:pt>
                <c:pt idx="1">
                  <c:v>-1.5920412713324341</c:v>
                </c:pt>
              </c:numCache>
            </c:numRef>
          </c:xVal>
          <c:yVal>
            <c:numRef>
              <c:f>'t testi alt kuyruk (2)'!$H$21:$H$22</c:f>
              <c:numCache>
                <c:formatCode>General</c:formatCode>
                <c:ptCount val="2"/>
                <c:pt idx="0">
                  <c:v>0.11222032356531868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F41-4C08-A173-730A11127078}"/>
            </c:ext>
          </c:extLst>
        </c:ser>
        <c:ser>
          <c:idx val="2"/>
          <c:order val="2"/>
          <c:tx>
            <c:v>zkritik alt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't testi alt kuyruk (2)'!$J$21:$J$22</c:f>
              <c:numCache>
                <c:formatCode>General</c:formatCode>
                <c:ptCount val="2"/>
                <c:pt idx="0">
                  <c:v>-1.8331129326562368</c:v>
                </c:pt>
                <c:pt idx="1">
                  <c:v>-1.8331129326562368</c:v>
                </c:pt>
              </c:numCache>
            </c:numRef>
          </c:xVal>
          <c:yVal>
            <c:numRef>
              <c:f>'t testi alt kuyruk (2)'!$K$21:$K$22</c:f>
              <c:numCache>
                <c:formatCode>General</c:formatCode>
                <c:ptCount val="2"/>
                <c:pt idx="0">
                  <c:v>7.9421439639962704E-2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F41-4C08-A173-730A11127078}"/>
            </c:ext>
          </c:extLst>
        </c:ser>
        <c:ser>
          <c:idx val="3"/>
          <c:order val="3"/>
          <c:tx>
            <c:v>zkritik üst</c:v>
          </c:tx>
          <c:spPr>
            <a:ln w="1905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't testi alt kuyruk (2)'!$M$21:$M$22</c:f>
              <c:numCache>
                <c:formatCode>General</c:formatCode>
                <c:ptCount val="2"/>
              </c:numCache>
            </c:numRef>
          </c:xVal>
          <c:yVal>
            <c:numRef>
              <c:f>'t testi alt kuyruk (2)'!$N$21:$N$22</c:f>
              <c:numCache>
                <c:formatCode>General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F41-4C08-A173-730A111270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0783760"/>
        <c:axId val="390780808"/>
      </c:scatterChart>
      <c:valAx>
        <c:axId val="390783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0780808"/>
        <c:crosses val="autoZero"/>
        <c:crossBetween val="midCat"/>
      </c:valAx>
      <c:valAx>
        <c:axId val="390780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07837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t Eğrisi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't testi üst kuyruk'!$P$2:$P$42</c:f>
              <c:numCache>
                <c:formatCode>General</c:formatCode>
                <c:ptCount val="41"/>
                <c:pt idx="0">
                  <c:v>-4</c:v>
                </c:pt>
                <c:pt idx="1">
                  <c:v>-3.8</c:v>
                </c:pt>
                <c:pt idx="2">
                  <c:v>-3.6</c:v>
                </c:pt>
                <c:pt idx="3">
                  <c:v>-3.4</c:v>
                </c:pt>
                <c:pt idx="4">
                  <c:v>-3.2</c:v>
                </c:pt>
                <c:pt idx="5">
                  <c:v>-3</c:v>
                </c:pt>
                <c:pt idx="6">
                  <c:v>-2.8</c:v>
                </c:pt>
                <c:pt idx="7">
                  <c:v>-2.6</c:v>
                </c:pt>
                <c:pt idx="8">
                  <c:v>-2.4</c:v>
                </c:pt>
                <c:pt idx="9">
                  <c:v>-2.2000000000000002</c:v>
                </c:pt>
                <c:pt idx="10">
                  <c:v>-2</c:v>
                </c:pt>
                <c:pt idx="11">
                  <c:v>-1.8</c:v>
                </c:pt>
                <c:pt idx="12">
                  <c:v>-1.6</c:v>
                </c:pt>
                <c:pt idx="13">
                  <c:v>-1.4</c:v>
                </c:pt>
                <c:pt idx="14">
                  <c:v>-1.2</c:v>
                </c:pt>
                <c:pt idx="15">
                  <c:v>-1</c:v>
                </c:pt>
                <c:pt idx="16">
                  <c:v>-0.8</c:v>
                </c:pt>
                <c:pt idx="17">
                  <c:v>-0.6</c:v>
                </c:pt>
                <c:pt idx="18">
                  <c:v>-0.4</c:v>
                </c:pt>
                <c:pt idx="19">
                  <c:v>-0.2</c:v>
                </c:pt>
                <c:pt idx="20">
                  <c:v>0</c:v>
                </c:pt>
                <c:pt idx="21">
                  <c:v>0.2</c:v>
                </c:pt>
                <c:pt idx="22">
                  <c:v>0.4</c:v>
                </c:pt>
                <c:pt idx="23">
                  <c:v>0.6</c:v>
                </c:pt>
                <c:pt idx="24">
                  <c:v>0.8</c:v>
                </c:pt>
                <c:pt idx="25">
                  <c:v>1</c:v>
                </c:pt>
                <c:pt idx="26">
                  <c:v>1.2</c:v>
                </c:pt>
                <c:pt idx="27">
                  <c:v>1.4</c:v>
                </c:pt>
                <c:pt idx="28">
                  <c:v>1.6</c:v>
                </c:pt>
                <c:pt idx="29">
                  <c:v>1.8</c:v>
                </c:pt>
                <c:pt idx="30">
                  <c:v>2</c:v>
                </c:pt>
                <c:pt idx="31">
                  <c:v>2.2000000000000002</c:v>
                </c:pt>
                <c:pt idx="32">
                  <c:v>2.4</c:v>
                </c:pt>
                <c:pt idx="33">
                  <c:v>2.6</c:v>
                </c:pt>
                <c:pt idx="34">
                  <c:v>2.80000000000001</c:v>
                </c:pt>
                <c:pt idx="35">
                  <c:v>3.0000000000000102</c:v>
                </c:pt>
                <c:pt idx="36">
                  <c:v>3.2000000000000099</c:v>
                </c:pt>
                <c:pt idx="37">
                  <c:v>3.4000000000000101</c:v>
                </c:pt>
                <c:pt idx="38">
                  <c:v>3.6000000000000099</c:v>
                </c:pt>
                <c:pt idx="39">
                  <c:v>3.80000000000001</c:v>
                </c:pt>
                <c:pt idx="40">
                  <c:v>4.0000000000000098</c:v>
                </c:pt>
              </c:numCache>
            </c:numRef>
          </c:xVal>
          <c:yVal>
            <c:numRef>
              <c:f>'t testi üst kuyruk'!$Q$2:$Q$42</c:f>
              <c:numCache>
                <c:formatCode>General</c:formatCode>
                <c:ptCount val="41"/>
                <c:pt idx="0">
                  <c:v>1.7833095141261486E-3</c:v>
                </c:pt>
                <c:pt idx="1">
                  <c:v>2.5486292886393118E-3</c:v>
                </c:pt>
                <c:pt idx="2">
                  <c:v>3.6516439816672019E-3</c:v>
                </c:pt>
                <c:pt idx="3">
                  <c:v>5.2405243065673712E-3</c:v>
                </c:pt>
                <c:pt idx="4">
                  <c:v>7.5245795353239501E-3</c:v>
                </c:pt>
                <c:pt idx="5">
                  <c:v>1.0795166312517278E-2</c:v>
                </c:pt>
                <c:pt idx="6">
                  <c:v>1.5449837673554423E-2</c:v>
                </c:pt>
                <c:pt idx="7">
                  <c:v>2.2016665432135738E-2</c:v>
                </c:pt>
                <c:pt idx="8">
                  <c:v>3.1172040065611445E-2</c:v>
                </c:pt>
                <c:pt idx="9">
                  <c:v>4.3739946551743E-2</c:v>
                </c:pt>
                <c:pt idx="10">
                  <c:v>6.0654322655789787E-2</c:v>
                </c:pt>
                <c:pt idx="11">
                  <c:v>8.286084841281946E-2</c:v>
                </c:pt>
                <c:pt idx="12">
                  <c:v>0.11113508201783555</c:v>
                </c:pt>
                <c:pt idx="13">
                  <c:v>0.14580731154192542</c:v>
                </c:pt>
                <c:pt idx="14">
                  <c:v>0.18641765021169909</c:v>
                </c:pt>
                <c:pt idx="15">
                  <c:v>0.23137787878337779</c:v>
                </c:pt>
                <c:pt idx="16">
                  <c:v>0.27777389565823368</c:v>
                </c:pt>
                <c:pt idx="17">
                  <c:v>0.32146916582732032</c:v>
                </c:pt>
                <c:pt idx="18">
                  <c:v>0.35762193106229173</c:v>
                </c:pt>
                <c:pt idx="19">
                  <c:v>0.38158814270604402</c:v>
                </c:pt>
                <c:pt idx="20">
                  <c:v>0.38998975705668926</c:v>
                </c:pt>
                <c:pt idx="21">
                  <c:v>0.38158814270604402</c:v>
                </c:pt>
                <c:pt idx="22">
                  <c:v>0.35762193106229173</c:v>
                </c:pt>
                <c:pt idx="23">
                  <c:v>0.32146916582732032</c:v>
                </c:pt>
                <c:pt idx="24">
                  <c:v>0.27777389565823368</c:v>
                </c:pt>
                <c:pt idx="25">
                  <c:v>0.23137787878337779</c:v>
                </c:pt>
                <c:pt idx="26">
                  <c:v>0.18641765021169909</c:v>
                </c:pt>
                <c:pt idx="27">
                  <c:v>0.14580731154192542</c:v>
                </c:pt>
                <c:pt idx="28">
                  <c:v>0.11113508201783555</c:v>
                </c:pt>
                <c:pt idx="29">
                  <c:v>8.286084841281946E-2</c:v>
                </c:pt>
                <c:pt idx="30">
                  <c:v>6.0654322655789787E-2</c:v>
                </c:pt>
                <c:pt idx="31">
                  <c:v>4.3739946551743E-2</c:v>
                </c:pt>
                <c:pt idx="32">
                  <c:v>3.1172040065611445E-2</c:v>
                </c:pt>
                <c:pt idx="33">
                  <c:v>2.2016665432135738E-2</c:v>
                </c:pt>
                <c:pt idx="34">
                  <c:v>1.5449837673554132E-2</c:v>
                </c:pt>
                <c:pt idx="35">
                  <c:v>1.0795166312517085E-2</c:v>
                </c:pt>
                <c:pt idx="36">
                  <c:v>7.5245795353238235E-3</c:v>
                </c:pt>
                <c:pt idx="37">
                  <c:v>5.2405243065672784E-3</c:v>
                </c:pt>
                <c:pt idx="38">
                  <c:v>3.6516439816671343E-3</c:v>
                </c:pt>
                <c:pt idx="39">
                  <c:v>2.5486292886392654E-3</c:v>
                </c:pt>
                <c:pt idx="40">
                  <c:v>1.7833095141261178E-3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080-4A0E-A525-10515AE6CB64}"/>
            </c:ext>
          </c:extLst>
        </c:ser>
        <c:ser>
          <c:idx val="1"/>
          <c:order val="1"/>
          <c:tx>
            <c:v>Örneklem</c:v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't testi üst kuyruk'!$G$21:$G$22</c:f>
              <c:numCache>
                <c:formatCode>General</c:formatCode>
                <c:ptCount val="2"/>
                <c:pt idx="0">
                  <c:v>1.9167219108754261</c:v>
                </c:pt>
                <c:pt idx="1">
                  <c:v>1.9167219108754261</c:v>
                </c:pt>
              </c:numCache>
            </c:numRef>
          </c:xVal>
          <c:yVal>
            <c:numRef>
              <c:f>'t testi üst kuyruk'!$H$21:$H$22</c:f>
              <c:numCache>
                <c:formatCode>General</c:formatCode>
                <c:ptCount val="2"/>
                <c:pt idx="0">
                  <c:v>6.9206944441168219E-2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080-4A0E-A525-10515AE6CB64}"/>
            </c:ext>
          </c:extLst>
        </c:ser>
        <c:ser>
          <c:idx val="2"/>
          <c:order val="2"/>
          <c:tx>
            <c:v>zkritik alt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't testi üst kuyruk'!$J$21:$J$22</c:f>
              <c:numCache>
                <c:formatCode>General</c:formatCode>
                <c:ptCount val="2"/>
                <c:pt idx="0">
                  <c:v>1.795884818704043</c:v>
                </c:pt>
                <c:pt idx="1">
                  <c:v>1.795884818704043</c:v>
                </c:pt>
              </c:numCache>
            </c:numRef>
          </c:xVal>
          <c:yVal>
            <c:numRef>
              <c:f>'t testi üst kuyruk'!$K$21:$K$22</c:f>
              <c:numCache>
                <c:formatCode>General</c:formatCode>
                <c:ptCount val="2"/>
                <c:pt idx="0">
                  <c:v>8.3379369534114997E-2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080-4A0E-A525-10515AE6CB64}"/>
            </c:ext>
          </c:extLst>
        </c:ser>
        <c:ser>
          <c:idx val="3"/>
          <c:order val="3"/>
          <c:tx>
            <c:v>zkritik üst</c:v>
          </c:tx>
          <c:spPr>
            <a:ln w="1905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't testi üst kuyruk'!$M$21:$M$22</c:f>
              <c:numCache>
                <c:formatCode>General</c:formatCode>
                <c:ptCount val="2"/>
              </c:numCache>
            </c:numRef>
          </c:xVal>
          <c:yVal>
            <c:numRef>
              <c:f>'t testi üst kuyruk'!$N$21:$N$22</c:f>
              <c:numCache>
                <c:formatCode>General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080-4A0E-A525-10515AE6CB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0783760"/>
        <c:axId val="390780808"/>
      </c:scatterChart>
      <c:valAx>
        <c:axId val="390783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0780808"/>
        <c:crosses val="autoZero"/>
        <c:crossBetween val="midCat"/>
      </c:valAx>
      <c:valAx>
        <c:axId val="390780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07837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t Eğrisi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't testi üst kuyruk (2)'!$P$2:$P$42</c:f>
              <c:numCache>
                <c:formatCode>General</c:formatCode>
                <c:ptCount val="41"/>
                <c:pt idx="0">
                  <c:v>-4</c:v>
                </c:pt>
                <c:pt idx="1">
                  <c:v>-3.8</c:v>
                </c:pt>
                <c:pt idx="2">
                  <c:v>-3.6</c:v>
                </c:pt>
                <c:pt idx="3">
                  <c:v>-3.4</c:v>
                </c:pt>
                <c:pt idx="4">
                  <c:v>-3.2</c:v>
                </c:pt>
                <c:pt idx="5">
                  <c:v>-3</c:v>
                </c:pt>
                <c:pt idx="6">
                  <c:v>-2.8</c:v>
                </c:pt>
                <c:pt idx="7">
                  <c:v>-2.6</c:v>
                </c:pt>
                <c:pt idx="8">
                  <c:v>-2.4</c:v>
                </c:pt>
                <c:pt idx="9">
                  <c:v>-2.2000000000000002</c:v>
                </c:pt>
                <c:pt idx="10">
                  <c:v>-2</c:v>
                </c:pt>
                <c:pt idx="11">
                  <c:v>-1.8</c:v>
                </c:pt>
                <c:pt idx="12">
                  <c:v>-1.6</c:v>
                </c:pt>
                <c:pt idx="13">
                  <c:v>-1.4</c:v>
                </c:pt>
                <c:pt idx="14">
                  <c:v>-1.2</c:v>
                </c:pt>
                <c:pt idx="15">
                  <c:v>-1</c:v>
                </c:pt>
                <c:pt idx="16">
                  <c:v>-0.8</c:v>
                </c:pt>
                <c:pt idx="17">
                  <c:v>-0.6</c:v>
                </c:pt>
                <c:pt idx="18">
                  <c:v>-0.4</c:v>
                </c:pt>
                <c:pt idx="19">
                  <c:v>-0.2</c:v>
                </c:pt>
                <c:pt idx="20">
                  <c:v>0</c:v>
                </c:pt>
                <c:pt idx="21">
                  <c:v>0.2</c:v>
                </c:pt>
                <c:pt idx="22">
                  <c:v>0.4</c:v>
                </c:pt>
                <c:pt idx="23">
                  <c:v>0.6</c:v>
                </c:pt>
                <c:pt idx="24">
                  <c:v>0.8</c:v>
                </c:pt>
                <c:pt idx="25">
                  <c:v>1</c:v>
                </c:pt>
                <c:pt idx="26">
                  <c:v>1.2</c:v>
                </c:pt>
                <c:pt idx="27">
                  <c:v>1.4</c:v>
                </c:pt>
                <c:pt idx="28">
                  <c:v>1.6</c:v>
                </c:pt>
                <c:pt idx="29">
                  <c:v>1.8</c:v>
                </c:pt>
                <c:pt idx="30">
                  <c:v>2</c:v>
                </c:pt>
                <c:pt idx="31">
                  <c:v>2.2000000000000002</c:v>
                </c:pt>
                <c:pt idx="32">
                  <c:v>2.4</c:v>
                </c:pt>
                <c:pt idx="33">
                  <c:v>2.6</c:v>
                </c:pt>
                <c:pt idx="34">
                  <c:v>2.80000000000001</c:v>
                </c:pt>
                <c:pt idx="35">
                  <c:v>3.0000000000000102</c:v>
                </c:pt>
                <c:pt idx="36">
                  <c:v>3.2000000000000099</c:v>
                </c:pt>
                <c:pt idx="37">
                  <c:v>3.4000000000000101</c:v>
                </c:pt>
                <c:pt idx="38">
                  <c:v>3.6000000000000099</c:v>
                </c:pt>
                <c:pt idx="39">
                  <c:v>3.80000000000001</c:v>
                </c:pt>
                <c:pt idx="40">
                  <c:v>4.0000000000000098</c:v>
                </c:pt>
              </c:numCache>
            </c:numRef>
          </c:xVal>
          <c:yVal>
            <c:numRef>
              <c:f>'t testi üst kuyruk (2)'!$Q$2:$Q$42</c:f>
              <c:numCache>
                <c:formatCode>General</c:formatCode>
                <c:ptCount val="41"/>
                <c:pt idx="0">
                  <c:v>1.7833095141261486E-3</c:v>
                </c:pt>
                <c:pt idx="1">
                  <c:v>2.5486292886393118E-3</c:v>
                </c:pt>
                <c:pt idx="2">
                  <c:v>3.6516439816672019E-3</c:v>
                </c:pt>
                <c:pt idx="3">
                  <c:v>5.2405243065673712E-3</c:v>
                </c:pt>
                <c:pt idx="4">
                  <c:v>7.5245795353239501E-3</c:v>
                </c:pt>
                <c:pt idx="5">
                  <c:v>1.0795166312517278E-2</c:v>
                </c:pt>
                <c:pt idx="6">
                  <c:v>1.5449837673554423E-2</c:v>
                </c:pt>
                <c:pt idx="7">
                  <c:v>2.2016665432135738E-2</c:v>
                </c:pt>
                <c:pt idx="8">
                  <c:v>3.1172040065611445E-2</c:v>
                </c:pt>
                <c:pt idx="9">
                  <c:v>4.3739946551743E-2</c:v>
                </c:pt>
                <c:pt idx="10">
                  <c:v>6.0654322655789787E-2</c:v>
                </c:pt>
                <c:pt idx="11">
                  <c:v>8.286084841281946E-2</c:v>
                </c:pt>
                <c:pt idx="12">
                  <c:v>0.11113508201783555</c:v>
                </c:pt>
                <c:pt idx="13">
                  <c:v>0.14580731154192542</c:v>
                </c:pt>
                <c:pt idx="14">
                  <c:v>0.18641765021169909</c:v>
                </c:pt>
                <c:pt idx="15">
                  <c:v>0.23137787878337779</c:v>
                </c:pt>
                <c:pt idx="16">
                  <c:v>0.27777389565823368</c:v>
                </c:pt>
                <c:pt idx="17">
                  <c:v>0.32146916582732032</c:v>
                </c:pt>
                <c:pt idx="18">
                  <c:v>0.35762193106229173</c:v>
                </c:pt>
                <c:pt idx="19">
                  <c:v>0.38158814270604402</c:v>
                </c:pt>
                <c:pt idx="20">
                  <c:v>0.38998975705668926</c:v>
                </c:pt>
                <c:pt idx="21">
                  <c:v>0.38158814270604402</c:v>
                </c:pt>
                <c:pt idx="22">
                  <c:v>0.35762193106229173</c:v>
                </c:pt>
                <c:pt idx="23">
                  <c:v>0.32146916582732032</c:v>
                </c:pt>
                <c:pt idx="24">
                  <c:v>0.27777389565823368</c:v>
                </c:pt>
                <c:pt idx="25">
                  <c:v>0.23137787878337779</c:v>
                </c:pt>
                <c:pt idx="26">
                  <c:v>0.18641765021169909</c:v>
                </c:pt>
                <c:pt idx="27">
                  <c:v>0.14580731154192542</c:v>
                </c:pt>
                <c:pt idx="28">
                  <c:v>0.11113508201783555</c:v>
                </c:pt>
                <c:pt idx="29">
                  <c:v>8.286084841281946E-2</c:v>
                </c:pt>
                <c:pt idx="30">
                  <c:v>6.0654322655789787E-2</c:v>
                </c:pt>
                <c:pt idx="31">
                  <c:v>4.3739946551743E-2</c:v>
                </c:pt>
                <c:pt idx="32">
                  <c:v>3.1172040065611445E-2</c:v>
                </c:pt>
                <c:pt idx="33">
                  <c:v>2.2016665432135738E-2</c:v>
                </c:pt>
                <c:pt idx="34">
                  <c:v>1.5449837673554132E-2</c:v>
                </c:pt>
                <c:pt idx="35">
                  <c:v>1.0795166312517085E-2</c:v>
                </c:pt>
                <c:pt idx="36">
                  <c:v>7.5245795353238235E-3</c:v>
                </c:pt>
                <c:pt idx="37">
                  <c:v>5.2405243065672784E-3</c:v>
                </c:pt>
                <c:pt idx="38">
                  <c:v>3.6516439816671343E-3</c:v>
                </c:pt>
                <c:pt idx="39">
                  <c:v>2.5486292886392654E-3</c:v>
                </c:pt>
                <c:pt idx="40">
                  <c:v>1.7833095141261178E-3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9F8-4790-A956-93D859343208}"/>
            </c:ext>
          </c:extLst>
        </c:ser>
        <c:ser>
          <c:idx val="1"/>
          <c:order val="1"/>
          <c:tx>
            <c:v>Örneklem</c:v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't testi üst kuyruk (2)'!$G$21:$G$22</c:f>
              <c:numCache>
                <c:formatCode>General</c:formatCode>
                <c:ptCount val="2"/>
                <c:pt idx="0">
                  <c:v>1.9167219108773421</c:v>
                </c:pt>
                <c:pt idx="1">
                  <c:v>1.9167219108773421</c:v>
                </c:pt>
              </c:numCache>
            </c:numRef>
          </c:xVal>
          <c:yVal>
            <c:numRef>
              <c:f>'t testi üst kuyruk (2)'!$H$21:$H$22</c:f>
              <c:numCache>
                <c:formatCode>General</c:formatCode>
                <c:ptCount val="2"/>
                <c:pt idx="0">
                  <c:v>6.9206944440960344E-2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9F8-4790-A956-93D859343208}"/>
            </c:ext>
          </c:extLst>
        </c:ser>
        <c:ser>
          <c:idx val="2"/>
          <c:order val="2"/>
          <c:tx>
            <c:v>zkritik alt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't testi üst kuyruk (2)'!$J$21:$J$22</c:f>
              <c:numCache>
                <c:formatCode>General</c:formatCode>
                <c:ptCount val="2"/>
                <c:pt idx="0">
                  <c:v>1.795884818704043</c:v>
                </c:pt>
                <c:pt idx="1">
                  <c:v>1.795884818704043</c:v>
                </c:pt>
              </c:numCache>
            </c:numRef>
          </c:xVal>
          <c:yVal>
            <c:numRef>
              <c:f>'t testi üst kuyruk (2)'!$K$21:$K$22</c:f>
              <c:numCache>
                <c:formatCode>General</c:formatCode>
                <c:ptCount val="2"/>
                <c:pt idx="0">
                  <c:v>8.3379369534114997E-2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9F8-4790-A956-93D859343208}"/>
            </c:ext>
          </c:extLst>
        </c:ser>
        <c:ser>
          <c:idx val="3"/>
          <c:order val="3"/>
          <c:tx>
            <c:v>zkritik üst</c:v>
          </c:tx>
          <c:spPr>
            <a:ln w="1905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't testi üst kuyruk (2)'!$M$21:$M$22</c:f>
              <c:numCache>
                <c:formatCode>General</c:formatCode>
                <c:ptCount val="2"/>
              </c:numCache>
            </c:numRef>
          </c:xVal>
          <c:yVal>
            <c:numRef>
              <c:f>'t testi üst kuyruk (2)'!$N$21:$N$22</c:f>
              <c:numCache>
                <c:formatCode>General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9F8-4790-A956-93D859343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0783760"/>
        <c:axId val="390780808"/>
      </c:scatterChart>
      <c:valAx>
        <c:axId val="390783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0780808"/>
        <c:crosses val="autoZero"/>
        <c:crossBetween val="midCat"/>
      </c:valAx>
      <c:valAx>
        <c:axId val="390780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07837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Norm.s.dist!$B$1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Norm.s.dist!$A$2:$A$32</c:f>
              <c:numCache>
                <c:formatCode>General</c:formatCode>
                <c:ptCount val="31"/>
                <c:pt idx="0">
                  <c:v>-3</c:v>
                </c:pt>
                <c:pt idx="1">
                  <c:v>-2.8</c:v>
                </c:pt>
                <c:pt idx="2">
                  <c:v>-2.6</c:v>
                </c:pt>
                <c:pt idx="3">
                  <c:v>-2.4</c:v>
                </c:pt>
                <c:pt idx="4">
                  <c:v>-2.2000000000000002</c:v>
                </c:pt>
                <c:pt idx="5">
                  <c:v>-2</c:v>
                </c:pt>
                <c:pt idx="6">
                  <c:v>-1.8</c:v>
                </c:pt>
                <c:pt idx="7">
                  <c:v>-1.6</c:v>
                </c:pt>
                <c:pt idx="8">
                  <c:v>-1.4</c:v>
                </c:pt>
                <c:pt idx="9">
                  <c:v>-1.2</c:v>
                </c:pt>
                <c:pt idx="10">
                  <c:v>-1</c:v>
                </c:pt>
                <c:pt idx="11">
                  <c:v>-0.8</c:v>
                </c:pt>
                <c:pt idx="12">
                  <c:v>-0.6</c:v>
                </c:pt>
                <c:pt idx="13">
                  <c:v>-0.4</c:v>
                </c:pt>
                <c:pt idx="14">
                  <c:v>-0.2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1.6</c:v>
                </c:pt>
                <c:pt idx="24">
                  <c:v>1.8</c:v>
                </c:pt>
                <c:pt idx="25">
                  <c:v>2</c:v>
                </c:pt>
                <c:pt idx="26">
                  <c:v>2.2000000000000002</c:v>
                </c:pt>
                <c:pt idx="27">
                  <c:v>2.4</c:v>
                </c:pt>
                <c:pt idx="28">
                  <c:v>2.6</c:v>
                </c:pt>
                <c:pt idx="29">
                  <c:v>2.80000000000001</c:v>
                </c:pt>
                <c:pt idx="30">
                  <c:v>3.0000000000000102</c:v>
                </c:pt>
              </c:numCache>
            </c:numRef>
          </c:xVal>
          <c:yVal>
            <c:numRef>
              <c:f>Norm.s.dist!$B$2:$B$32</c:f>
              <c:numCache>
                <c:formatCode>General</c:formatCode>
                <c:ptCount val="31"/>
                <c:pt idx="0">
                  <c:v>4.4318484119380075E-3</c:v>
                </c:pt>
                <c:pt idx="1">
                  <c:v>7.9154515829799686E-3</c:v>
                </c:pt>
                <c:pt idx="2">
                  <c:v>1.3582969233685613E-2</c:v>
                </c:pt>
                <c:pt idx="3">
                  <c:v>2.2394530294842899E-2</c:v>
                </c:pt>
                <c:pt idx="4">
                  <c:v>3.5474592846231424E-2</c:v>
                </c:pt>
                <c:pt idx="5">
                  <c:v>5.3990966513188063E-2</c:v>
                </c:pt>
                <c:pt idx="6">
                  <c:v>7.8950158300894149E-2</c:v>
                </c:pt>
                <c:pt idx="7">
                  <c:v>0.11092083467945554</c:v>
                </c:pt>
                <c:pt idx="8">
                  <c:v>0.14972746563574488</c:v>
                </c:pt>
                <c:pt idx="9">
                  <c:v>0.19418605498321295</c:v>
                </c:pt>
                <c:pt idx="10">
                  <c:v>0.24197072451914337</c:v>
                </c:pt>
                <c:pt idx="11">
                  <c:v>0.28969155276148273</c:v>
                </c:pt>
                <c:pt idx="12">
                  <c:v>0.33322460289179967</c:v>
                </c:pt>
                <c:pt idx="13">
                  <c:v>0.36827014030332333</c:v>
                </c:pt>
                <c:pt idx="14">
                  <c:v>0.39104269397545588</c:v>
                </c:pt>
                <c:pt idx="15">
                  <c:v>0.3989422804014327</c:v>
                </c:pt>
                <c:pt idx="16">
                  <c:v>0.39104269397545588</c:v>
                </c:pt>
                <c:pt idx="17">
                  <c:v>0.36827014030332333</c:v>
                </c:pt>
                <c:pt idx="18">
                  <c:v>0.33322460289179967</c:v>
                </c:pt>
                <c:pt idx="19">
                  <c:v>0.28969155276148273</c:v>
                </c:pt>
                <c:pt idx="20">
                  <c:v>0.24197072451914337</c:v>
                </c:pt>
                <c:pt idx="21">
                  <c:v>0.19418605498321295</c:v>
                </c:pt>
                <c:pt idx="22">
                  <c:v>0.14972746563574488</c:v>
                </c:pt>
                <c:pt idx="23">
                  <c:v>0.11092083467945554</c:v>
                </c:pt>
                <c:pt idx="24">
                  <c:v>7.8950158300894149E-2</c:v>
                </c:pt>
                <c:pt idx="25">
                  <c:v>5.3990966513188063E-2</c:v>
                </c:pt>
                <c:pt idx="26">
                  <c:v>3.5474592846231424E-2</c:v>
                </c:pt>
                <c:pt idx="27">
                  <c:v>2.2394530294842899E-2</c:v>
                </c:pt>
                <c:pt idx="28">
                  <c:v>1.3582969233685613E-2</c:v>
                </c:pt>
                <c:pt idx="29">
                  <c:v>7.915451582979743E-3</c:v>
                </c:pt>
                <c:pt idx="30">
                  <c:v>4.431848411937874E-3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875-4C6E-BF5A-5FBAC979A51A}"/>
            </c:ext>
          </c:extLst>
        </c:ser>
        <c:ser>
          <c:idx val="1"/>
          <c:order val="1"/>
          <c:tx>
            <c:v>Örneklem</c:v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'p testi çift kuyruk'!$H$21:$H$22</c:f>
              <c:numCache>
                <c:formatCode>General</c:formatCode>
                <c:ptCount val="2"/>
                <c:pt idx="0">
                  <c:v>-1.7186001564908264</c:v>
                </c:pt>
                <c:pt idx="1">
                  <c:v>-1.7186001564908264</c:v>
                </c:pt>
              </c:numCache>
            </c:numRef>
          </c:xVal>
          <c:yVal>
            <c:numRef>
              <c:f>'p testi çift kuyruk'!$I$21:$I$22</c:f>
              <c:numCache>
                <c:formatCode>General</c:formatCode>
                <c:ptCount val="2"/>
                <c:pt idx="0">
                  <c:v>9.1105984789375441E-2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875-4C6E-BF5A-5FBAC979A51A}"/>
            </c:ext>
          </c:extLst>
        </c:ser>
        <c:ser>
          <c:idx val="2"/>
          <c:order val="2"/>
          <c:tx>
            <c:v>zkritik alt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'p testi çift kuyruk'!$K$21:$K$22</c:f>
              <c:numCache>
                <c:formatCode>General</c:formatCode>
                <c:ptCount val="2"/>
                <c:pt idx="0">
                  <c:v>-1.9599639845400536</c:v>
                </c:pt>
                <c:pt idx="1">
                  <c:v>-1.9599639845400536</c:v>
                </c:pt>
              </c:numCache>
            </c:numRef>
          </c:xVal>
          <c:yVal>
            <c:numRef>
              <c:f>'p testi çift kuyruk'!$L$21:$L$22</c:f>
              <c:numCache>
                <c:formatCode>General</c:formatCode>
                <c:ptCount val="2"/>
                <c:pt idx="0">
                  <c:v>5.8445069805035436E-2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875-4C6E-BF5A-5FBAC979A51A}"/>
            </c:ext>
          </c:extLst>
        </c:ser>
        <c:ser>
          <c:idx val="3"/>
          <c:order val="3"/>
          <c:tx>
            <c:v>zkritik üst</c:v>
          </c:tx>
          <c:spPr>
            <a:ln w="1905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'p testi çift kuyruk'!$N$21:$N$22</c:f>
              <c:numCache>
                <c:formatCode>General</c:formatCode>
                <c:ptCount val="2"/>
                <c:pt idx="0">
                  <c:v>1.9599639845400536</c:v>
                </c:pt>
                <c:pt idx="1">
                  <c:v>1.9599639845400536</c:v>
                </c:pt>
              </c:numCache>
            </c:numRef>
          </c:xVal>
          <c:yVal>
            <c:numRef>
              <c:f>'p testi çift kuyruk'!$O$21:$O$22</c:f>
              <c:numCache>
                <c:formatCode>General</c:formatCode>
                <c:ptCount val="2"/>
                <c:pt idx="0">
                  <c:v>5.8445069805035436E-2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875-4C6E-BF5A-5FBAC979A5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0783760"/>
        <c:axId val="390780808"/>
      </c:scatterChart>
      <c:valAx>
        <c:axId val="390783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0780808"/>
        <c:crosses val="autoZero"/>
        <c:crossBetween val="midCat"/>
      </c:valAx>
      <c:valAx>
        <c:axId val="390780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07837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[2]Norm.s.dist!$B$1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[2]Norm.s.dist!$A$2:$A$32</c:f>
              <c:numCache>
                <c:formatCode>General</c:formatCode>
                <c:ptCount val="31"/>
                <c:pt idx="0">
                  <c:v>-3</c:v>
                </c:pt>
                <c:pt idx="1">
                  <c:v>-2.8</c:v>
                </c:pt>
                <c:pt idx="2">
                  <c:v>-2.6</c:v>
                </c:pt>
                <c:pt idx="3">
                  <c:v>-2.4</c:v>
                </c:pt>
                <c:pt idx="4">
                  <c:v>-2.2000000000000002</c:v>
                </c:pt>
                <c:pt idx="5">
                  <c:v>-2</c:v>
                </c:pt>
                <c:pt idx="6">
                  <c:v>-1.8</c:v>
                </c:pt>
                <c:pt idx="7">
                  <c:v>-1.6</c:v>
                </c:pt>
                <c:pt idx="8">
                  <c:v>-1.4</c:v>
                </c:pt>
                <c:pt idx="9">
                  <c:v>-1.2</c:v>
                </c:pt>
                <c:pt idx="10">
                  <c:v>-1</c:v>
                </c:pt>
                <c:pt idx="11">
                  <c:v>-0.8</c:v>
                </c:pt>
                <c:pt idx="12">
                  <c:v>-0.6</c:v>
                </c:pt>
                <c:pt idx="13">
                  <c:v>-0.4</c:v>
                </c:pt>
                <c:pt idx="14">
                  <c:v>-0.2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1.6</c:v>
                </c:pt>
                <c:pt idx="24">
                  <c:v>1.8</c:v>
                </c:pt>
                <c:pt idx="25">
                  <c:v>2</c:v>
                </c:pt>
                <c:pt idx="26">
                  <c:v>2.2000000000000002</c:v>
                </c:pt>
                <c:pt idx="27">
                  <c:v>2.4</c:v>
                </c:pt>
                <c:pt idx="28">
                  <c:v>2.6</c:v>
                </c:pt>
                <c:pt idx="29">
                  <c:v>2.80000000000001</c:v>
                </c:pt>
                <c:pt idx="30">
                  <c:v>3.0000000000000102</c:v>
                </c:pt>
              </c:numCache>
            </c:numRef>
          </c:xVal>
          <c:yVal>
            <c:numRef>
              <c:f>[2]Norm.s.dist!$B$2:$B$32</c:f>
              <c:numCache>
                <c:formatCode>General</c:formatCode>
                <c:ptCount val="31"/>
                <c:pt idx="0">
                  <c:v>4.4318484119380075E-3</c:v>
                </c:pt>
                <c:pt idx="1">
                  <c:v>7.9154515829799686E-3</c:v>
                </c:pt>
                <c:pt idx="2">
                  <c:v>1.3582969233685613E-2</c:v>
                </c:pt>
                <c:pt idx="3">
                  <c:v>2.2394530294842899E-2</c:v>
                </c:pt>
                <c:pt idx="4">
                  <c:v>3.5474592846231424E-2</c:v>
                </c:pt>
                <c:pt idx="5">
                  <c:v>5.3990966513188063E-2</c:v>
                </c:pt>
                <c:pt idx="6">
                  <c:v>7.8950158300894149E-2</c:v>
                </c:pt>
                <c:pt idx="7">
                  <c:v>0.11092083467945554</c:v>
                </c:pt>
                <c:pt idx="8">
                  <c:v>0.14972746563574488</c:v>
                </c:pt>
                <c:pt idx="9">
                  <c:v>0.19418605498321295</c:v>
                </c:pt>
                <c:pt idx="10">
                  <c:v>0.24197072451914337</c:v>
                </c:pt>
                <c:pt idx="11">
                  <c:v>0.28969155276148273</c:v>
                </c:pt>
                <c:pt idx="12">
                  <c:v>0.33322460289179967</c:v>
                </c:pt>
                <c:pt idx="13">
                  <c:v>0.36827014030332333</c:v>
                </c:pt>
                <c:pt idx="14">
                  <c:v>0.39104269397545588</c:v>
                </c:pt>
                <c:pt idx="15">
                  <c:v>0.3989422804014327</c:v>
                </c:pt>
                <c:pt idx="16">
                  <c:v>0.39104269397545588</c:v>
                </c:pt>
                <c:pt idx="17">
                  <c:v>0.36827014030332333</c:v>
                </c:pt>
                <c:pt idx="18">
                  <c:v>0.33322460289179967</c:v>
                </c:pt>
                <c:pt idx="19">
                  <c:v>0.28969155276148273</c:v>
                </c:pt>
                <c:pt idx="20">
                  <c:v>0.24197072451914337</c:v>
                </c:pt>
                <c:pt idx="21">
                  <c:v>0.19418605498321295</c:v>
                </c:pt>
                <c:pt idx="22">
                  <c:v>0.14972746563574488</c:v>
                </c:pt>
                <c:pt idx="23">
                  <c:v>0.11092083467945554</c:v>
                </c:pt>
                <c:pt idx="24">
                  <c:v>7.8950158300894149E-2</c:v>
                </c:pt>
                <c:pt idx="25">
                  <c:v>5.3990966513188063E-2</c:v>
                </c:pt>
                <c:pt idx="26">
                  <c:v>3.5474592846231424E-2</c:v>
                </c:pt>
                <c:pt idx="27">
                  <c:v>2.2394530294842899E-2</c:v>
                </c:pt>
                <c:pt idx="28">
                  <c:v>1.3582969233685613E-2</c:v>
                </c:pt>
                <c:pt idx="29">
                  <c:v>7.915451582979743E-3</c:v>
                </c:pt>
                <c:pt idx="30">
                  <c:v>4.431848411937874E-3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461-477C-B192-B4922B492511}"/>
            </c:ext>
          </c:extLst>
        </c:ser>
        <c:ser>
          <c:idx val="1"/>
          <c:order val="1"/>
          <c:tx>
            <c:v>Örneklem</c:v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'p testi çift kuyruk (2)'!$H$21:$H$22</c:f>
              <c:numCache>
                <c:formatCode>General</c:formatCode>
                <c:ptCount val="2"/>
                <c:pt idx="0">
                  <c:v>-1.7186001564908264</c:v>
                </c:pt>
                <c:pt idx="1">
                  <c:v>-1.7186001564908264</c:v>
                </c:pt>
              </c:numCache>
            </c:numRef>
          </c:xVal>
          <c:yVal>
            <c:numRef>
              <c:f>'p testi çift kuyruk (2)'!$I$21:$I$22</c:f>
              <c:numCache>
                <c:formatCode>General</c:formatCode>
                <c:ptCount val="2"/>
                <c:pt idx="0">
                  <c:v>9.1105984789375441E-2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461-477C-B192-B4922B492511}"/>
            </c:ext>
          </c:extLst>
        </c:ser>
        <c:ser>
          <c:idx val="2"/>
          <c:order val="2"/>
          <c:tx>
            <c:v>zkritik alt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'p testi çift kuyruk (2)'!$K$21:$K$22</c:f>
              <c:numCache>
                <c:formatCode>General</c:formatCode>
                <c:ptCount val="2"/>
                <c:pt idx="0">
                  <c:v>-1.9599639845400536</c:v>
                </c:pt>
                <c:pt idx="1">
                  <c:v>-1.9599639845400536</c:v>
                </c:pt>
              </c:numCache>
            </c:numRef>
          </c:xVal>
          <c:yVal>
            <c:numRef>
              <c:f>'p testi çift kuyruk (2)'!$L$21:$L$22</c:f>
              <c:numCache>
                <c:formatCode>General</c:formatCode>
                <c:ptCount val="2"/>
                <c:pt idx="0">
                  <c:v>5.8445069805035436E-2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461-477C-B192-B4922B492511}"/>
            </c:ext>
          </c:extLst>
        </c:ser>
        <c:ser>
          <c:idx val="3"/>
          <c:order val="3"/>
          <c:tx>
            <c:v>zkritik üst</c:v>
          </c:tx>
          <c:spPr>
            <a:ln w="1905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'p testi çift kuyruk (2)'!$N$21:$N$22</c:f>
              <c:numCache>
                <c:formatCode>General</c:formatCode>
                <c:ptCount val="2"/>
                <c:pt idx="0">
                  <c:v>1.9599639845400536</c:v>
                </c:pt>
                <c:pt idx="1">
                  <c:v>1.9599639845400536</c:v>
                </c:pt>
              </c:numCache>
            </c:numRef>
          </c:xVal>
          <c:yVal>
            <c:numRef>
              <c:f>'p testi çift kuyruk (2)'!$O$21:$O$22</c:f>
              <c:numCache>
                <c:formatCode>General</c:formatCode>
                <c:ptCount val="2"/>
                <c:pt idx="0">
                  <c:v>5.8445069805035436E-2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461-477C-B192-B4922B492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0783760"/>
        <c:axId val="390780808"/>
      </c:scatterChart>
      <c:valAx>
        <c:axId val="390783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0780808"/>
        <c:crosses val="autoZero"/>
        <c:crossBetween val="midCat"/>
      </c:valAx>
      <c:valAx>
        <c:axId val="390780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07837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Norm.s.dist!$B$1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Norm.s.dist!$A$2:$A$32</c:f>
              <c:numCache>
                <c:formatCode>General</c:formatCode>
                <c:ptCount val="31"/>
                <c:pt idx="0">
                  <c:v>-3</c:v>
                </c:pt>
                <c:pt idx="1">
                  <c:v>-2.8</c:v>
                </c:pt>
                <c:pt idx="2">
                  <c:v>-2.6</c:v>
                </c:pt>
                <c:pt idx="3">
                  <c:v>-2.4</c:v>
                </c:pt>
                <c:pt idx="4">
                  <c:v>-2.2000000000000002</c:v>
                </c:pt>
                <c:pt idx="5">
                  <c:v>-2</c:v>
                </c:pt>
                <c:pt idx="6">
                  <c:v>-1.8</c:v>
                </c:pt>
                <c:pt idx="7">
                  <c:v>-1.6</c:v>
                </c:pt>
                <c:pt idx="8">
                  <c:v>-1.4</c:v>
                </c:pt>
                <c:pt idx="9">
                  <c:v>-1.2</c:v>
                </c:pt>
                <c:pt idx="10">
                  <c:v>-1</c:v>
                </c:pt>
                <c:pt idx="11">
                  <c:v>-0.8</c:v>
                </c:pt>
                <c:pt idx="12">
                  <c:v>-0.6</c:v>
                </c:pt>
                <c:pt idx="13">
                  <c:v>-0.4</c:v>
                </c:pt>
                <c:pt idx="14">
                  <c:v>-0.2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1.6</c:v>
                </c:pt>
                <c:pt idx="24">
                  <c:v>1.8</c:v>
                </c:pt>
                <c:pt idx="25">
                  <c:v>2</c:v>
                </c:pt>
                <c:pt idx="26">
                  <c:v>2.2000000000000002</c:v>
                </c:pt>
                <c:pt idx="27">
                  <c:v>2.4</c:v>
                </c:pt>
                <c:pt idx="28">
                  <c:v>2.6</c:v>
                </c:pt>
                <c:pt idx="29">
                  <c:v>2.80000000000001</c:v>
                </c:pt>
                <c:pt idx="30">
                  <c:v>3.0000000000000102</c:v>
                </c:pt>
              </c:numCache>
            </c:numRef>
          </c:xVal>
          <c:yVal>
            <c:numRef>
              <c:f>Norm.s.dist!$B$2:$B$32</c:f>
              <c:numCache>
                <c:formatCode>General</c:formatCode>
                <c:ptCount val="31"/>
                <c:pt idx="0">
                  <c:v>4.4318484119380075E-3</c:v>
                </c:pt>
                <c:pt idx="1">
                  <c:v>7.9154515829799686E-3</c:v>
                </c:pt>
                <c:pt idx="2">
                  <c:v>1.3582969233685613E-2</c:v>
                </c:pt>
                <c:pt idx="3">
                  <c:v>2.2394530294842899E-2</c:v>
                </c:pt>
                <c:pt idx="4">
                  <c:v>3.5474592846231424E-2</c:v>
                </c:pt>
                <c:pt idx="5">
                  <c:v>5.3990966513188063E-2</c:v>
                </c:pt>
                <c:pt idx="6">
                  <c:v>7.8950158300894149E-2</c:v>
                </c:pt>
                <c:pt idx="7">
                  <c:v>0.11092083467945554</c:v>
                </c:pt>
                <c:pt idx="8">
                  <c:v>0.14972746563574488</c:v>
                </c:pt>
                <c:pt idx="9">
                  <c:v>0.19418605498321295</c:v>
                </c:pt>
                <c:pt idx="10">
                  <c:v>0.24197072451914337</c:v>
                </c:pt>
                <c:pt idx="11">
                  <c:v>0.28969155276148273</c:v>
                </c:pt>
                <c:pt idx="12">
                  <c:v>0.33322460289179967</c:v>
                </c:pt>
                <c:pt idx="13">
                  <c:v>0.36827014030332333</c:v>
                </c:pt>
                <c:pt idx="14">
                  <c:v>0.39104269397545588</c:v>
                </c:pt>
                <c:pt idx="15">
                  <c:v>0.3989422804014327</c:v>
                </c:pt>
                <c:pt idx="16">
                  <c:v>0.39104269397545588</c:v>
                </c:pt>
                <c:pt idx="17">
                  <c:v>0.36827014030332333</c:v>
                </c:pt>
                <c:pt idx="18">
                  <c:v>0.33322460289179967</c:v>
                </c:pt>
                <c:pt idx="19">
                  <c:v>0.28969155276148273</c:v>
                </c:pt>
                <c:pt idx="20">
                  <c:v>0.24197072451914337</c:v>
                </c:pt>
                <c:pt idx="21">
                  <c:v>0.19418605498321295</c:v>
                </c:pt>
                <c:pt idx="22">
                  <c:v>0.14972746563574488</c:v>
                </c:pt>
                <c:pt idx="23">
                  <c:v>0.11092083467945554</c:v>
                </c:pt>
                <c:pt idx="24">
                  <c:v>7.8950158300894149E-2</c:v>
                </c:pt>
                <c:pt idx="25">
                  <c:v>5.3990966513188063E-2</c:v>
                </c:pt>
                <c:pt idx="26">
                  <c:v>3.5474592846231424E-2</c:v>
                </c:pt>
                <c:pt idx="27">
                  <c:v>2.2394530294842899E-2</c:v>
                </c:pt>
                <c:pt idx="28">
                  <c:v>1.3582969233685613E-2</c:v>
                </c:pt>
                <c:pt idx="29">
                  <c:v>7.915451582979743E-3</c:v>
                </c:pt>
                <c:pt idx="30">
                  <c:v>4.431848411937874E-3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DAA-4E2C-B8F8-162BFD365E8C}"/>
            </c:ext>
          </c:extLst>
        </c:ser>
        <c:ser>
          <c:idx val="1"/>
          <c:order val="1"/>
          <c:tx>
            <c:v>Örneklem</c:v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'p testi alt kuyruk'!$H$21:$H$22</c:f>
              <c:numCache>
                <c:formatCode>General</c:formatCode>
                <c:ptCount val="2"/>
                <c:pt idx="0">
                  <c:v>-0.98205723228047215</c:v>
                </c:pt>
                <c:pt idx="1">
                  <c:v>-0.98205723228047215</c:v>
                </c:pt>
              </c:numCache>
            </c:numRef>
          </c:xVal>
          <c:yVal>
            <c:numRef>
              <c:f>'p testi alt kuyruk'!$I$21:$I$22</c:f>
              <c:numCache>
                <c:formatCode>General</c:formatCode>
                <c:ptCount val="2"/>
                <c:pt idx="0">
                  <c:v>0.24631188103841442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DAA-4E2C-B8F8-162BFD365E8C}"/>
            </c:ext>
          </c:extLst>
        </c:ser>
        <c:ser>
          <c:idx val="3"/>
          <c:order val="2"/>
          <c:tx>
            <c:v>zkritik üst</c:v>
          </c:tx>
          <c:spPr>
            <a:ln w="1905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'p testi alt kuyruk'!$K$21:$K$22</c:f>
              <c:numCache>
                <c:formatCode>General</c:formatCode>
                <c:ptCount val="2"/>
                <c:pt idx="0">
                  <c:v>-1.6448536269514715</c:v>
                </c:pt>
                <c:pt idx="1">
                  <c:v>-1.6448536269514715</c:v>
                </c:pt>
              </c:numCache>
            </c:numRef>
          </c:xVal>
          <c:yVal>
            <c:numRef>
              <c:f>'p testi alt kuyruk'!$L$21:$L$22</c:f>
              <c:numCache>
                <c:formatCode>General</c:formatCode>
                <c:ptCount val="2"/>
                <c:pt idx="0">
                  <c:v>0.10313564037537151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DAA-4E2C-B8F8-162BFD365E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0783760"/>
        <c:axId val="390780808"/>
      </c:scatterChart>
      <c:valAx>
        <c:axId val="390783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0780808"/>
        <c:crosses val="autoZero"/>
        <c:crossBetween val="midCat"/>
      </c:valAx>
      <c:valAx>
        <c:axId val="390780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07837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[2]Norm.s.dist!$B$1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[2]Norm.s.dist!$A$2:$A$32</c:f>
              <c:numCache>
                <c:formatCode>General</c:formatCode>
                <c:ptCount val="31"/>
                <c:pt idx="0">
                  <c:v>-3</c:v>
                </c:pt>
                <c:pt idx="1">
                  <c:v>-2.8</c:v>
                </c:pt>
                <c:pt idx="2">
                  <c:v>-2.6</c:v>
                </c:pt>
                <c:pt idx="3">
                  <c:v>-2.4</c:v>
                </c:pt>
                <c:pt idx="4">
                  <c:v>-2.2000000000000002</c:v>
                </c:pt>
                <c:pt idx="5">
                  <c:v>-2</c:v>
                </c:pt>
                <c:pt idx="6">
                  <c:v>-1.8</c:v>
                </c:pt>
                <c:pt idx="7">
                  <c:v>-1.6</c:v>
                </c:pt>
                <c:pt idx="8">
                  <c:v>-1.4</c:v>
                </c:pt>
                <c:pt idx="9">
                  <c:v>-1.2</c:v>
                </c:pt>
                <c:pt idx="10">
                  <c:v>-1</c:v>
                </c:pt>
                <c:pt idx="11">
                  <c:v>-0.8</c:v>
                </c:pt>
                <c:pt idx="12">
                  <c:v>-0.6</c:v>
                </c:pt>
                <c:pt idx="13">
                  <c:v>-0.4</c:v>
                </c:pt>
                <c:pt idx="14">
                  <c:v>-0.2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1.6</c:v>
                </c:pt>
                <c:pt idx="24">
                  <c:v>1.8</c:v>
                </c:pt>
                <c:pt idx="25">
                  <c:v>2</c:v>
                </c:pt>
                <c:pt idx="26">
                  <c:v>2.2000000000000002</c:v>
                </c:pt>
                <c:pt idx="27">
                  <c:v>2.4</c:v>
                </c:pt>
                <c:pt idx="28">
                  <c:v>2.6</c:v>
                </c:pt>
                <c:pt idx="29">
                  <c:v>2.80000000000001</c:v>
                </c:pt>
                <c:pt idx="30">
                  <c:v>3.0000000000000102</c:v>
                </c:pt>
              </c:numCache>
            </c:numRef>
          </c:xVal>
          <c:yVal>
            <c:numRef>
              <c:f>[2]Norm.s.dist!$B$2:$B$32</c:f>
              <c:numCache>
                <c:formatCode>General</c:formatCode>
                <c:ptCount val="31"/>
                <c:pt idx="0">
                  <c:v>4.4318484119380075E-3</c:v>
                </c:pt>
                <c:pt idx="1">
                  <c:v>7.9154515829799686E-3</c:v>
                </c:pt>
                <c:pt idx="2">
                  <c:v>1.3582969233685613E-2</c:v>
                </c:pt>
                <c:pt idx="3">
                  <c:v>2.2394530294842899E-2</c:v>
                </c:pt>
                <c:pt idx="4">
                  <c:v>3.5474592846231424E-2</c:v>
                </c:pt>
                <c:pt idx="5">
                  <c:v>5.3990966513188063E-2</c:v>
                </c:pt>
                <c:pt idx="6">
                  <c:v>7.8950158300894149E-2</c:v>
                </c:pt>
                <c:pt idx="7">
                  <c:v>0.11092083467945554</c:v>
                </c:pt>
                <c:pt idx="8">
                  <c:v>0.14972746563574488</c:v>
                </c:pt>
                <c:pt idx="9">
                  <c:v>0.19418605498321295</c:v>
                </c:pt>
                <c:pt idx="10">
                  <c:v>0.24197072451914337</c:v>
                </c:pt>
                <c:pt idx="11">
                  <c:v>0.28969155276148273</c:v>
                </c:pt>
                <c:pt idx="12">
                  <c:v>0.33322460289179967</c:v>
                </c:pt>
                <c:pt idx="13">
                  <c:v>0.36827014030332333</c:v>
                </c:pt>
                <c:pt idx="14">
                  <c:v>0.39104269397545588</c:v>
                </c:pt>
                <c:pt idx="15">
                  <c:v>0.3989422804014327</c:v>
                </c:pt>
                <c:pt idx="16">
                  <c:v>0.39104269397545588</c:v>
                </c:pt>
                <c:pt idx="17">
                  <c:v>0.36827014030332333</c:v>
                </c:pt>
                <c:pt idx="18">
                  <c:v>0.33322460289179967</c:v>
                </c:pt>
                <c:pt idx="19">
                  <c:v>0.28969155276148273</c:v>
                </c:pt>
                <c:pt idx="20">
                  <c:v>0.24197072451914337</c:v>
                </c:pt>
                <c:pt idx="21">
                  <c:v>0.19418605498321295</c:v>
                </c:pt>
                <c:pt idx="22">
                  <c:v>0.14972746563574488</c:v>
                </c:pt>
                <c:pt idx="23">
                  <c:v>0.11092083467945554</c:v>
                </c:pt>
                <c:pt idx="24">
                  <c:v>7.8950158300894149E-2</c:v>
                </c:pt>
                <c:pt idx="25">
                  <c:v>5.3990966513188063E-2</c:v>
                </c:pt>
                <c:pt idx="26">
                  <c:v>3.5474592846231424E-2</c:v>
                </c:pt>
                <c:pt idx="27">
                  <c:v>2.2394530294842899E-2</c:v>
                </c:pt>
                <c:pt idx="28">
                  <c:v>1.3582969233685613E-2</c:v>
                </c:pt>
                <c:pt idx="29">
                  <c:v>7.915451582979743E-3</c:v>
                </c:pt>
                <c:pt idx="30">
                  <c:v>4.431848411937874E-3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AFC-433D-9E4B-104657A8ACB1}"/>
            </c:ext>
          </c:extLst>
        </c:ser>
        <c:ser>
          <c:idx val="1"/>
          <c:order val="1"/>
          <c:tx>
            <c:v>Örneklem</c:v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'p testi alt kuyruk (2)'!$H$21:$H$22</c:f>
              <c:numCache>
                <c:formatCode>General</c:formatCode>
                <c:ptCount val="2"/>
                <c:pt idx="0">
                  <c:v>-0.98205723228047215</c:v>
                </c:pt>
                <c:pt idx="1">
                  <c:v>-0.98205723228047215</c:v>
                </c:pt>
              </c:numCache>
            </c:numRef>
          </c:xVal>
          <c:yVal>
            <c:numRef>
              <c:f>'p testi alt kuyruk (2)'!$I$21:$I$22</c:f>
              <c:numCache>
                <c:formatCode>General</c:formatCode>
                <c:ptCount val="2"/>
                <c:pt idx="0">
                  <c:v>0.24631188103841442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AFC-433D-9E4B-104657A8ACB1}"/>
            </c:ext>
          </c:extLst>
        </c:ser>
        <c:ser>
          <c:idx val="3"/>
          <c:order val="2"/>
          <c:tx>
            <c:v>zkritik üst</c:v>
          </c:tx>
          <c:spPr>
            <a:ln w="1905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'p testi alt kuyruk (2)'!$K$21:$K$22</c:f>
              <c:numCache>
                <c:formatCode>General</c:formatCode>
                <c:ptCount val="2"/>
                <c:pt idx="0">
                  <c:v>-1.6448536269514715</c:v>
                </c:pt>
                <c:pt idx="1">
                  <c:v>-1.6448536269514715</c:v>
                </c:pt>
              </c:numCache>
            </c:numRef>
          </c:xVal>
          <c:yVal>
            <c:numRef>
              <c:f>'p testi alt kuyruk (2)'!$L$21:$L$22</c:f>
              <c:numCache>
                <c:formatCode>General</c:formatCode>
                <c:ptCount val="2"/>
                <c:pt idx="0">
                  <c:v>0.10313564037537151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AFC-433D-9E4B-104657A8AC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0783760"/>
        <c:axId val="390780808"/>
      </c:scatterChart>
      <c:valAx>
        <c:axId val="390783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0780808"/>
        <c:crosses val="autoZero"/>
        <c:crossBetween val="midCat"/>
      </c:valAx>
      <c:valAx>
        <c:axId val="390780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07837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Norm.s.dist!$B$1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Norm.s.dist!$A$2:$A$32</c:f>
              <c:numCache>
                <c:formatCode>General</c:formatCode>
                <c:ptCount val="31"/>
                <c:pt idx="0">
                  <c:v>-3</c:v>
                </c:pt>
                <c:pt idx="1">
                  <c:v>-2.8</c:v>
                </c:pt>
                <c:pt idx="2">
                  <c:v>-2.6</c:v>
                </c:pt>
                <c:pt idx="3">
                  <c:v>-2.4</c:v>
                </c:pt>
                <c:pt idx="4">
                  <c:v>-2.2000000000000002</c:v>
                </c:pt>
                <c:pt idx="5">
                  <c:v>-2</c:v>
                </c:pt>
                <c:pt idx="6">
                  <c:v>-1.8</c:v>
                </c:pt>
                <c:pt idx="7">
                  <c:v>-1.6</c:v>
                </c:pt>
                <c:pt idx="8">
                  <c:v>-1.4</c:v>
                </c:pt>
                <c:pt idx="9">
                  <c:v>-1.2</c:v>
                </c:pt>
                <c:pt idx="10">
                  <c:v>-1</c:v>
                </c:pt>
                <c:pt idx="11">
                  <c:v>-0.8</c:v>
                </c:pt>
                <c:pt idx="12">
                  <c:v>-0.6</c:v>
                </c:pt>
                <c:pt idx="13">
                  <c:v>-0.4</c:v>
                </c:pt>
                <c:pt idx="14">
                  <c:v>-0.2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1.6</c:v>
                </c:pt>
                <c:pt idx="24">
                  <c:v>1.8</c:v>
                </c:pt>
                <c:pt idx="25">
                  <c:v>2</c:v>
                </c:pt>
                <c:pt idx="26">
                  <c:v>2.2000000000000002</c:v>
                </c:pt>
                <c:pt idx="27">
                  <c:v>2.4</c:v>
                </c:pt>
                <c:pt idx="28">
                  <c:v>2.6</c:v>
                </c:pt>
                <c:pt idx="29">
                  <c:v>2.80000000000001</c:v>
                </c:pt>
                <c:pt idx="30">
                  <c:v>3.0000000000000102</c:v>
                </c:pt>
              </c:numCache>
            </c:numRef>
          </c:xVal>
          <c:yVal>
            <c:numRef>
              <c:f>Norm.s.dist!$B$2:$B$32</c:f>
              <c:numCache>
                <c:formatCode>General</c:formatCode>
                <c:ptCount val="31"/>
                <c:pt idx="0">
                  <c:v>4.4318484119380075E-3</c:v>
                </c:pt>
                <c:pt idx="1">
                  <c:v>7.9154515829799686E-3</c:v>
                </c:pt>
                <c:pt idx="2">
                  <c:v>1.3582969233685613E-2</c:v>
                </c:pt>
                <c:pt idx="3">
                  <c:v>2.2394530294842899E-2</c:v>
                </c:pt>
                <c:pt idx="4">
                  <c:v>3.5474592846231424E-2</c:v>
                </c:pt>
                <c:pt idx="5">
                  <c:v>5.3990966513188063E-2</c:v>
                </c:pt>
                <c:pt idx="6">
                  <c:v>7.8950158300894149E-2</c:v>
                </c:pt>
                <c:pt idx="7">
                  <c:v>0.11092083467945554</c:v>
                </c:pt>
                <c:pt idx="8">
                  <c:v>0.14972746563574488</c:v>
                </c:pt>
                <c:pt idx="9">
                  <c:v>0.19418605498321295</c:v>
                </c:pt>
                <c:pt idx="10">
                  <c:v>0.24197072451914337</c:v>
                </c:pt>
                <c:pt idx="11">
                  <c:v>0.28969155276148273</c:v>
                </c:pt>
                <c:pt idx="12">
                  <c:v>0.33322460289179967</c:v>
                </c:pt>
                <c:pt idx="13">
                  <c:v>0.36827014030332333</c:v>
                </c:pt>
                <c:pt idx="14">
                  <c:v>0.39104269397545588</c:v>
                </c:pt>
                <c:pt idx="15">
                  <c:v>0.3989422804014327</c:v>
                </c:pt>
                <c:pt idx="16">
                  <c:v>0.39104269397545588</c:v>
                </c:pt>
                <c:pt idx="17">
                  <c:v>0.36827014030332333</c:v>
                </c:pt>
                <c:pt idx="18">
                  <c:v>0.33322460289179967</c:v>
                </c:pt>
                <c:pt idx="19">
                  <c:v>0.28969155276148273</c:v>
                </c:pt>
                <c:pt idx="20">
                  <c:v>0.24197072451914337</c:v>
                </c:pt>
                <c:pt idx="21">
                  <c:v>0.19418605498321295</c:v>
                </c:pt>
                <c:pt idx="22">
                  <c:v>0.14972746563574488</c:v>
                </c:pt>
                <c:pt idx="23">
                  <c:v>0.11092083467945554</c:v>
                </c:pt>
                <c:pt idx="24">
                  <c:v>7.8950158300894149E-2</c:v>
                </c:pt>
                <c:pt idx="25">
                  <c:v>5.3990966513188063E-2</c:v>
                </c:pt>
                <c:pt idx="26">
                  <c:v>3.5474592846231424E-2</c:v>
                </c:pt>
                <c:pt idx="27">
                  <c:v>2.2394530294842899E-2</c:v>
                </c:pt>
                <c:pt idx="28">
                  <c:v>1.3582969233685613E-2</c:v>
                </c:pt>
                <c:pt idx="29">
                  <c:v>7.915451582979743E-3</c:v>
                </c:pt>
                <c:pt idx="30">
                  <c:v>4.431848411937874E-3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404-47E0-ABEB-6006B320D6CE}"/>
            </c:ext>
          </c:extLst>
        </c:ser>
        <c:ser>
          <c:idx val="1"/>
          <c:order val="1"/>
          <c:tx>
            <c:v>Örneklem</c:v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'p testi üst kuyruk'!$H$21:$H$22</c:f>
              <c:numCache>
                <c:formatCode>General</c:formatCode>
                <c:ptCount val="2"/>
                <c:pt idx="0">
                  <c:v>1.964114464560945</c:v>
                </c:pt>
                <c:pt idx="1">
                  <c:v>1.964114464560945</c:v>
                </c:pt>
              </c:numCache>
            </c:numRef>
          </c:xVal>
          <c:yVal>
            <c:numRef>
              <c:f>'p testi üst kuyruk'!$I$21:$I$22</c:f>
              <c:numCache>
                <c:formatCode>General</c:formatCode>
                <c:ptCount val="2"/>
                <c:pt idx="0">
                  <c:v>5.7971060598507165E-2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404-47E0-ABEB-6006B320D6CE}"/>
            </c:ext>
          </c:extLst>
        </c:ser>
        <c:ser>
          <c:idx val="3"/>
          <c:order val="2"/>
          <c:tx>
            <c:v>zkritik üst</c:v>
          </c:tx>
          <c:spPr>
            <a:ln w="1905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'p testi üst kuyruk'!$K$21:$K$22</c:f>
              <c:numCache>
                <c:formatCode>General</c:formatCode>
                <c:ptCount val="2"/>
                <c:pt idx="0">
                  <c:v>1.6448536269514715</c:v>
                </c:pt>
                <c:pt idx="1">
                  <c:v>1.6448536269514715</c:v>
                </c:pt>
              </c:numCache>
            </c:numRef>
          </c:xVal>
          <c:yVal>
            <c:numRef>
              <c:f>'p testi üst kuyruk'!$L$21:$L$22</c:f>
              <c:numCache>
                <c:formatCode>General</c:formatCode>
                <c:ptCount val="2"/>
                <c:pt idx="0">
                  <c:v>0.10313564037537151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404-47E0-ABEB-6006B320D6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0783760"/>
        <c:axId val="390780808"/>
      </c:scatterChart>
      <c:valAx>
        <c:axId val="390783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0780808"/>
        <c:crosses val="autoZero"/>
        <c:crossBetween val="midCat"/>
      </c:valAx>
      <c:valAx>
        <c:axId val="390780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07837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[2]Norm.s.dist!$B$1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[2]Norm.s.dist!$A$2:$A$32</c:f>
              <c:numCache>
                <c:formatCode>General</c:formatCode>
                <c:ptCount val="31"/>
                <c:pt idx="0">
                  <c:v>-3</c:v>
                </c:pt>
                <c:pt idx="1">
                  <c:v>-2.8</c:v>
                </c:pt>
                <c:pt idx="2">
                  <c:v>-2.6</c:v>
                </c:pt>
                <c:pt idx="3">
                  <c:v>-2.4</c:v>
                </c:pt>
                <c:pt idx="4">
                  <c:v>-2.2000000000000002</c:v>
                </c:pt>
                <c:pt idx="5">
                  <c:v>-2</c:v>
                </c:pt>
                <c:pt idx="6">
                  <c:v>-1.8</c:v>
                </c:pt>
                <c:pt idx="7">
                  <c:v>-1.6</c:v>
                </c:pt>
                <c:pt idx="8">
                  <c:v>-1.4</c:v>
                </c:pt>
                <c:pt idx="9">
                  <c:v>-1.2</c:v>
                </c:pt>
                <c:pt idx="10">
                  <c:v>-1</c:v>
                </c:pt>
                <c:pt idx="11">
                  <c:v>-0.8</c:v>
                </c:pt>
                <c:pt idx="12">
                  <c:v>-0.6</c:v>
                </c:pt>
                <c:pt idx="13">
                  <c:v>-0.4</c:v>
                </c:pt>
                <c:pt idx="14">
                  <c:v>-0.2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1.6</c:v>
                </c:pt>
                <c:pt idx="24">
                  <c:v>1.8</c:v>
                </c:pt>
                <c:pt idx="25">
                  <c:v>2</c:v>
                </c:pt>
                <c:pt idx="26">
                  <c:v>2.2000000000000002</c:v>
                </c:pt>
                <c:pt idx="27">
                  <c:v>2.4</c:v>
                </c:pt>
                <c:pt idx="28">
                  <c:v>2.6</c:v>
                </c:pt>
                <c:pt idx="29">
                  <c:v>2.80000000000001</c:v>
                </c:pt>
                <c:pt idx="30">
                  <c:v>3.0000000000000102</c:v>
                </c:pt>
              </c:numCache>
            </c:numRef>
          </c:xVal>
          <c:yVal>
            <c:numRef>
              <c:f>[2]Norm.s.dist!$B$2:$B$32</c:f>
              <c:numCache>
                <c:formatCode>General</c:formatCode>
                <c:ptCount val="31"/>
                <c:pt idx="0">
                  <c:v>4.4318484119380075E-3</c:v>
                </c:pt>
                <c:pt idx="1">
                  <c:v>7.9154515829799686E-3</c:v>
                </c:pt>
                <c:pt idx="2">
                  <c:v>1.3582969233685613E-2</c:v>
                </c:pt>
                <c:pt idx="3">
                  <c:v>2.2394530294842899E-2</c:v>
                </c:pt>
                <c:pt idx="4">
                  <c:v>3.5474592846231424E-2</c:v>
                </c:pt>
                <c:pt idx="5">
                  <c:v>5.3990966513188063E-2</c:v>
                </c:pt>
                <c:pt idx="6">
                  <c:v>7.8950158300894149E-2</c:v>
                </c:pt>
                <c:pt idx="7">
                  <c:v>0.11092083467945554</c:v>
                </c:pt>
                <c:pt idx="8">
                  <c:v>0.14972746563574488</c:v>
                </c:pt>
                <c:pt idx="9">
                  <c:v>0.19418605498321295</c:v>
                </c:pt>
                <c:pt idx="10">
                  <c:v>0.24197072451914337</c:v>
                </c:pt>
                <c:pt idx="11">
                  <c:v>0.28969155276148273</c:v>
                </c:pt>
                <c:pt idx="12">
                  <c:v>0.33322460289179967</c:v>
                </c:pt>
                <c:pt idx="13">
                  <c:v>0.36827014030332333</c:v>
                </c:pt>
                <c:pt idx="14">
                  <c:v>0.39104269397545588</c:v>
                </c:pt>
                <c:pt idx="15">
                  <c:v>0.3989422804014327</c:v>
                </c:pt>
                <c:pt idx="16">
                  <c:v>0.39104269397545588</c:v>
                </c:pt>
                <c:pt idx="17">
                  <c:v>0.36827014030332333</c:v>
                </c:pt>
                <c:pt idx="18">
                  <c:v>0.33322460289179967</c:v>
                </c:pt>
                <c:pt idx="19">
                  <c:v>0.28969155276148273</c:v>
                </c:pt>
                <c:pt idx="20">
                  <c:v>0.24197072451914337</c:v>
                </c:pt>
                <c:pt idx="21">
                  <c:v>0.19418605498321295</c:v>
                </c:pt>
                <c:pt idx="22">
                  <c:v>0.14972746563574488</c:v>
                </c:pt>
                <c:pt idx="23">
                  <c:v>0.11092083467945554</c:v>
                </c:pt>
                <c:pt idx="24">
                  <c:v>7.8950158300894149E-2</c:v>
                </c:pt>
                <c:pt idx="25">
                  <c:v>5.3990966513188063E-2</c:v>
                </c:pt>
                <c:pt idx="26">
                  <c:v>3.5474592846231424E-2</c:v>
                </c:pt>
                <c:pt idx="27">
                  <c:v>2.2394530294842899E-2</c:v>
                </c:pt>
                <c:pt idx="28">
                  <c:v>1.3582969233685613E-2</c:v>
                </c:pt>
                <c:pt idx="29">
                  <c:v>7.915451582979743E-3</c:v>
                </c:pt>
                <c:pt idx="30">
                  <c:v>4.431848411937874E-3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B97-4021-B105-1C5E3B0E26E1}"/>
            </c:ext>
          </c:extLst>
        </c:ser>
        <c:ser>
          <c:idx val="1"/>
          <c:order val="1"/>
          <c:tx>
            <c:v>Örneklem</c:v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'p testi üst kuyruk (2)'!$H$21:$H$22</c:f>
              <c:numCache>
                <c:formatCode>General</c:formatCode>
                <c:ptCount val="2"/>
                <c:pt idx="0">
                  <c:v>1.964114464560945</c:v>
                </c:pt>
                <c:pt idx="1">
                  <c:v>1.964114464560945</c:v>
                </c:pt>
              </c:numCache>
            </c:numRef>
          </c:xVal>
          <c:yVal>
            <c:numRef>
              <c:f>'p testi üst kuyruk (2)'!$I$21:$I$22</c:f>
              <c:numCache>
                <c:formatCode>General</c:formatCode>
                <c:ptCount val="2"/>
                <c:pt idx="0">
                  <c:v>5.7971060598507165E-2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B97-4021-B105-1C5E3B0E26E1}"/>
            </c:ext>
          </c:extLst>
        </c:ser>
        <c:ser>
          <c:idx val="3"/>
          <c:order val="2"/>
          <c:tx>
            <c:v>zkritik üst</c:v>
          </c:tx>
          <c:spPr>
            <a:ln w="1905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'p testi üst kuyruk (2)'!$K$21:$K$22</c:f>
              <c:numCache>
                <c:formatCode>General</c:formatCode>
                <c:ptCount val="2"/>
                <c:pt idx="0">
                  <c:v>1.6448536269514715</c:v>
                </c:pt>
                <c:pt idx="1">
                  <c:v>1.6448536269514715</c:v>
                </c:pt>
              </c:numCache>
            </c:numRef>
          </c:xVal>
          <c:yVal>
            <c:numRef>
              <c:f>'p testi üst kuyruk (2)'!$L$21:$L$22</c:f>
              <c:numCache>
                <c:formatCode>General</c:formatCode>
                <c:ptCount val="2"/>
                <c:pt idx="0">
                  <c:v>0.10313564037537151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B97-4021-B105-1C5E3B0E26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0783760"/>
        <c:axId val="390780808"/>
      </c:scatterChart>
      <c:valAx>
        <c:axId val="390783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0780808"/>
        <c:crosses val="autoZero"/>
        <c:crossBetween val="midCat"/>
      </c:valAx>
      <c:valAx>
        <c:axId val="390780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07837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Norm.s.dist!$B$1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Norm.s.dist!$A$2:$A$32</c:f>
              <c:numCache>
                <c:formatCode>General</c:formatCode>
                <c:ptCount val="31"/>
                <c:pt idx="0">
                  <c:v>-3</c:v>
                </c:pt>
                <c:pt idx="1">
                  <c:v>-2.8</c:v>
                </c:pt>
                <c:pt idx="2">
                  <c:v>-2.6</c:v>
                </c:pt>
                <c:pt idx="3">
                  <c:v>-2.4</c:v>
                </c:pt>
                <c:pt idx="4">
                  <c:v>-2.2000000000000002</c:v>
                </c:pt>
                <c:pt idx="5">
                  <c:v>-2</c:v>
                </c:pt>
                <c:pt idx="6">
                  <c:v>-1.8</c:v>
                </c:pt>
                <c:pt idx="7">
                  <c:v>-1.6</c:v>
                </c:pt>
                <c:pt idx="8">
                  <c:v>-1.4</c:v>
                </c:pt>
                <c:pt idx="9">
                  <c:v>-1.2</c:v>
                </c:pt>
                <c:pt idx="10">
                  <c:v>-1</c:v>
                </c:pt>
                <c:pt idx="11">
                  <c:v>-0.8</c:v>
                </c:pt>
                <c:pt idx="12">
                  <c:v>-0.6</c:v>
                </c:pt>
                <c:pt idx="13">
                  <c:v>-0.4</c:v>
                </c:pt>
                <c:pt idx="14">
                  <c:v>-0.2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1.6</c:v>
                </c:pt>
                <c:pt idx="24">
                  <c:v>1.8</c:v>
                </c:pt>
                <c:pt idx="25">
                  <c:v>2</c:v>
                </c:pt>
                <c:pt idx="26">
                  <c:v>2.2000000000000002</c:v>
                </c:pt>
                <c:pt idx="27">
                  <c:v>2.4</c:v>
                </c:pt>
                <c:pt idx="28">
                  <c:v>2.6</c:v>
                </c:pt>
                <c:pt idx="29">
                  <c:v>2.80000000000001</c:v>
                </c:pt>
                <c:pt idx="30">
                  <c:v>3.0000000000000102</c:v>
                </c:pt>
              </c:numCache>
            </c:numRef>
          </c:xVal>
          <c:yVal>
            <c:numRef>
              <c:f>Norm.s.dist!$B$2:$B$32</c:f>
              <c:numCache>
                <c:formatCode>General</c:formatCode>
                <c:ptCount val="31"/>
                <c:pt idx="0">
                  <c:v>4.4318484119380075E-3</c:v>
                </c:pt>
                <c:pt idx="1">
                  <c:v>7.9154515829799686E-3</c:v>
                </c:pt>
                <c:pt idx="2">
                  <c:v>1.3582969233685613E-2</c:v>
                </c:pt>
                <c:pt idx="3">
                  <c:v>2.2394530294842899E-2</c:v>
                </c:pt>
                <c:pt idx="4">
                  <c:v>3.5474592846231424E-2</c:v>
                </c:pt>
                <c:pt idx="5">
                  <c:v>5.3990966513188063E-2</c:v>
                </c:pt>
                <c:pt idx="6">
                  <c:v>7.8950158300894149E-2</c:v>
                </c:pt>
                <c:pt idx="7">
                  <c:v>0.11092083467945554</c:v>
                </c:pt>
                <c:pt idx="8">
                  <c:v>0.14972746563574488</c:v>
                </c:pt>
                <c:pt idx="9">
                  <c:v>0.19418605498321295</c:v>
                </c:pt>
                <c:pt idx="10">
                  <c:v>0.24197072451914337</c:v>
                </c:pt>
                <c:pt idx="11">
                  <c:v>0.28969155276148273</c:v>
                </c:pt>
                <c:pt idx="12">
                  <c:v>0.33322460289179967</c:v>
                </c:pt>
                <c:pt idx="13">
                  <c:v>0.36827014030332333</c:v>
                </c:pt>
                <c:pt idx="14">
                  <c:v>0.39104269397545588</c:v>
                </c:pt>
                <c:pt idx="15">
                  <c:v>0.3989422804014327</c:v>
                </c:pt>
                <c:pt idx="16">
                  <c:v>0.39104269397545588</c:v>
                </c:pt>
                <c:pt idx="17">
                  <c:v>0.36827014030332333</c:v>
                </c:pt>
                <c:pt idx="18">
                  <c:v>0.33322460289179967</c:v>
                </c:pt>
                <c:pt idx="19">
                  <c:v>0.28969155276148273</c:v>
                </c:pt>
                <c:pt idx="20">
                  <c:v>0.24197072451914337</c:v>
                </c:pt>
                <c:pt idx="21">
                  <c:v>0.19418605498321295</c:v>
                </c:pt>
                <c:pt idx="22">
                  <c:v>0.14972746563574488</c:v>
                </c:pt>
                <c:pt idx="23">
                  <c:v>0.11092083467945554</c:v>
                </c:pt>
                <c:pt idx="24">
                  <c:v>7.8950158300894149E-2</c:v>
                </c:pt>
                <c:pt idx="25">
                  <c:v>5.3990966513188063E-2</c:v>
                </c:pt>
                <c:pt idx="26">
                  <c:v>3.5474592846231424E-2</c:v>
                </c:pt>
                <c:pt idx="27">
                  <c:v>2.2394530294842899E-2</c:v>
                </c:pt>
                <c:pt idx="28">
                  <c:v>1.3582969233685613E-2</c:v>
                </c:pt>
                <c:pt idx="29">
                  <c:v>7.915451582979743E-3</c:v>
                </c:pt>
                <c:pt idx="30">
                  <c:v>4.431848411937874E-3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254-4D44-8864-7B4872BC81F0}"/>
            </c:ext>
          </c:extLst>
        </c:ser>
        <c:ser>
          <c:idx val="1"/>
          <c:order val="1"/>
          <c:tx>
            <c:v>Örneklem</c:v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'ÇÖ - z testi çift kuyruk'!$I$23:$I$24</c:f>
              <c:numCache>
                <c:formatCode>General</c:formatCode>
                <c:ptCount val="2"/>
                <c:pt idx="0">
                  <c:v>-1.7696507077427996</c:v>
                </c:pt>
                <c:pt idx="1">
                  <c:v>-1.7696507077427996</c:v>
                </c:pt>
              </c:numCache>
            </c:numRef>
          </c:xVal>
          <c:yVal>
            <c:numRef>
              <c:f>'ÇÖ - z testi çift kuyruk'!$J$23:$J$24</c:f>
              <c:numCache>
                <c:formatCode>General</c:formatCode>
                <c:ptCount val="2"/>
                <c:pt idx="0">
                  <c:v>8.3344692680474244E-2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254-4D44-8864-7B4872BC81F0}"/>
            </c:ext>
          </c:extLst>
        </c:ser>
        <c:ser>
          <c:idx val="2"/>
          <c:order val="2"/>
          <c:tx>
            <c:v>zkritik alt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'ÇÖ - z testi çift kuyruk'!$L$23:$L$24</c:f>
              <c:numCache>
                <c:formatCode>General</c:formatCode>
                <c:ptCount val="2"/>
                <c:pt idx="0">
                  <c:v>-1.9599639845400536</c:v>
                </c:pt>
                <c:pt idx="1">
                  <c:v>-1.9599639845400536</c:v>
                </c:pt>
              </c:numCache>
            </c:numRef>
          </c:xVal>
          <c:yVal>
            <c:numRef>
              <c:f>'ÇÖ - z testi çift kuyruk'!$M$23:$M$24</c:f>
              <c:numCache>
                <c:formatCode>General</c:formatCode>
                <c:ptCount val="2"/>
                <c:pt idx="0">
                  <c:v>5.8445069805035436E-2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254-4D44-8864-7B4872BC81F0}"/>
            </c:ext>
          </c:extLst>
        </c:ser>
        <c:ser>
          <c:idx val="3"/>
          <c:order val="3"/>
          <c:tx>
            <c:v>zkritik üst</c:v>
          </c:tx>
          <c:spPr>
            <a:ln w="1905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'ÇÖ - z testi çift kuyruk'!$O$23:$O$24</c:f>
              <c:numCache>
                <c:formatCode>0.00</c:formatCode>
                <c:ptCount val="2"/>
                <c:pt idx="0">
                  <c:v>1.9599639845400536</c:v>
                </c:pt>
                <c:pt idx="1">
                  <c:v>1.9599639845400536</c:v>
                </c:pt>
              </c:numCache>
            </c:numRef>
          </c:xVal>
          <c:yVal>
            <c:numRef>
              <c:f>'ÇÖ - z testi çift kuyruk'!$P$23:$P$24</c:f>
              <c:numCache>
                <c:formatCode>General</c:formatCode>
                <c:ptCount val="2"/>
                <c:pt idx="0">
                  <c:v>5.8445069805035436E-2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254-4D44-8864-7B4872BC81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0783760"/>
        <c:axId val="390780808"/>
      </c:scatterChart>
      <c:valAx>
        <c:axId val="390783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0780808"/>
        <c:crosses val="autoZero"/>
        <c:crossBetween val="midCat"/>
      </c:valAx>
      <c:valAx>
        <c:axId val="390780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07837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1"/>
          <c:order val="1"/>
          <c:tx>
            <c:strRef>
              <c:f>'z testi çift kuyruk (2)'!$H$16:$I$16</c:f>
              <c:strCache>
                <c:ptCount val="1"/>
                <c:pt idx="0">
                  <c:v>Örneklem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'z testi çift kuyruk (2)'!$H$17:$H$18</c:f>
              <c:numCache>
                <c:formatCode>General</c:formatCode>
                <c:ptCount val="2"/>
                <c:pt idx="0">
                  <c:v>-1.8200000000661021</c:v>
                </c:pt>
                <c:pt idx="1">
                  <c:v>-1.8200000000661021</c:v>
                </c:pt>
              </c:numCache>
            </c:numRef>
          </c:xVal>
          <c:yVal>
            <c:numRef>
              <c:f>'z testi çift kuyruk (2)'!$I$17:$I$18</c:f>
              <c:numCache>
                <c:formatCode>General</c:formatCode>
                <c:ptCount val="2"/>
                <c:pt idx="0">
                  <c:v>7.6143273687046834E-2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67E-432B-BBAB-5A766FD316B3}"/>
            </c:ext>
          </c:extLst>
        </c:ser>
        <c:ser>
          <c:idx val="2"/>
          <c:order val="2"/>
          <c:tx>
            <c:strRef>
              <c:f>'z testi çift kuyruk (2)'!$K$16:$L$16</c:f>
              <c:strCache>
                <c:ptCount val="1"/>
                <c:pt idx="0">
                  <c:v>z Kritik Alt</c:v>
                </c:pt>
              </c:strCache>
            </c:strRef>
          </c:tx>
          <c:spPr>
            <a:ln w="1905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'z testi çift kuyruk (2)'!$K$17:$K$18</c:f>
              <c:numCache>
                <c:formatCode>General</c:formatCode>
                <c:ptCount val="2"/>
                <c:pt idx="0">
                  <c:v>-1.9599639845400536</c:v>
                </c:pt>
                <c:pt idx="1">
                  <c:v>-1.9599639845400536</c:v>
                </c:pt>
              </c:numCache>
            </c:numRef>
          </c:xVal>
          <c:yVal>
            <c:numRef>
              <c:f>'z testi çift kuyruk (2)'!$L$17:$L$18</c:f>
              <c:numCache>
                <c:formatCode>General</c:formatCode>
                <c:ptCount val="2"/>
                <c:pt idx="0">
                  <c:v>5.8445069805035436E-2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67E-432B-BBAB-5A766FD316B3}"/>
            </c:ext>
          </c:extLst>
        </c:ser>
        <c:ser>
          <c:idx val="3"/>
          <c:order val="3"/>
          <c:tx>
            <c:strRef>
              <c:f>'z testi çift kuyruk (2)'!$N$16:$O$16</c:f>
              <c:strCache>
                <c:ptCount val="1"/>
                <c:pt idx="0">
                  <c:v>z Kritik Üst</c:v>
                </c:pt>
              </c:strCache>
            </c:strRef>
          </c:tx>
          <c:spPr>
            <a:ln w="1905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'z testi çift kuyruk (2)'!$N$17:$N$18</c:f>
              <c:numCache>
                <c:formatCode>General</c:formatCode>
                <c:ptCount val="2"/>
                <c:pt idx="0">
                  <c:v>1.9599639845400536</c:v>
                </c:pt>
                <c:pt idx="1">
                  <c:v>1.9599639845400536</c:v>
                </c:pt>
              </c:numCache>
            </c:numRef>
          </c:xVal>
          <c:yVal>
            <c:numRef>
              <c:f>'z testi çift kuyruk (2)'!$O$17:$O$18</c:f>
              <c:numCache>
                <c:formatCode>General</c:formatCode>
                <c:ptCount val="2"/>
                <c:pt idx="0">
                  <c:v>5.8445069805035436E-2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67E-432B-BBAB-5A766FD31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0783760"/>
        <c:axId val="390780808"/>
      </c:scatterChart>
      <c:scatterChart>
        <c:scatterStyle val="smoothMarker"/>
        <c:varyColors val="0"/>
        <c:ser>
          <c:idx val="0"/>
          <c:order val="0"/>
          <c:tx>
            <c:strRef>
              <c:f>[2]Norm.s.dist!$B$1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[2]Norm.s.dist!$A$2:$A$32</c:f>
              <c:numCache>
                <c:formatCode>General</c:formatCode>
                <c:ptCount val="31"/>
                <c:pt idx="0">
                  <c:v>-3</c:v>
                </c:pt>
                <c:pt idx="1">
                  <c:v>-2.8</c:v>
                </c:pt>
                <c:pt idx="2">
                  <c:v>-2.6</c:v>
                </c:pt>
                <c:pt idx="3">
                  <c:v>-2.4</c:v>
                </c:pt>
                <c:pt idx="4">
                  <c:v>-2.2000000000000002</c:v>
                </c:pt>
                <c:pt idx="5">
                  <c:v>-2</c:v>
                </c:pt>
                <c:pt idx="6">
                  <c:v>-1.8</c:v>
                </c:pt>
                <c:pt idx="7">
                  <c:v>-1.6</c:v>
                </c:pt>
                <c:pt idx="8">
                  <c:v>-1.4</c:v>
                </c:pt>
                <c:pt idx="9">
                  <c:v>-1.2</c:v>
                </c:pt>
                <c:pt idx="10">
                  <c:v>-1</c:v>
                </c:pt>
                <c:pt idx="11">
                  <c:v>-0.8</c:v>
                </c:pt>
                <c:pt idx="12">
                  <c:v>-0.6</c:v>
                </c:pt>
                <c:pt idx="13">
                  <c:v>-0.4</c:v>
                </c:pt>
                <c:pt idx="14">
                  <c:v>-0.2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1.6</c:v>
                </c:pt>
                <c:pt idx="24">
                  <c:v>1.8</c:v>
                </c:pt>
                <c:pt idx="25">
                  <c:v>2</c:v>
                </c:pt>
                <c:pt idx="26">
                  <c:v>2.2000000000000002</c:v>
                </c:pt>
                <c:pt idx="27">
                  <c:v>2.4</c:v>
                </c:pt>
                <c:pt idx="28">
                  <c:v>2.6</c:v>
                </c:pt>
                <c:pt idx="29">
                  <c:v>2.80000000000001</c:v>
                </c:pt>
                <c:pt idx="30">
                  <c:v>3.0000000000000102</c:v>
                </c:pt>
              </c:numCache>
            </c:numRef>
          </c:xVal>
          <c:yVal>
            <c:numRef>
              <c:f>[2]Norm.s.dist!$B$2:$B$32</c:f>
              <c:numCache>
                <c:formatCode>General</c:formatCode>
                <c:ptCount val="31"/>
                <c:pt idx="0">
                  <c:v>4.4318484119380075E-3</c:v>
                </c:pt>
                <c:pt idx="1">
                  <c:v>7.9154515829799686E-3</c:v>
                </c:pt>
                <c:pt idx="2">
                  <c:v>1.3582969233685613E-2</c:v>
                </c:pt>
                <c:pt idx="3">
                  <c:v>2.2394530294842899E-2</c:v>
                </c:pt>
                <c:pt idx="4">
                  <c:v>3.5474592846231424E-2</c:v>
                </c:pt>
                <c:pt idx="5">
                  <c:v>5.3990966513188063E-2</c:v>
                </c:pt>
                <c:pt idx="6">
                  <c:v>7.8950158300894149E-2</c:v>
                </c:pt>
                <c:pt idx="7">
                  <c:v>0.11092083467945554</c:v>
                </c:pt>
                <c:pt idx="8">
                  <c:v>0.14972746563574488</c:v>
                </c:pt>
                <c:pt idx="9">
                  <c:v>0.19418605498321295</c:v>
                </c:pt>
                <c:pt idx="10">
                  <c:v>0.24197072451914337</c:v>
                </c:pt>
                <c:pt idx="11">
                  <c:v>0.28969155276148273</c:v>
                </c:pt>
                <c:pt idx="12">
                  <c:v>0.33322460289179967</c:v>
                </c:pt>
                <c:pt idx="13">
                  <c:v>0.36827014030332333</c:v>
                </c:pt>
                <c:pt idx="14">
                  <c:v>0.39104269397545588</c:v>
                </c:pt>
                <c:pt idx="15">
                  <c:v>0.3989422804014327</c:v>
                </c:pt>
                <c:pt idx="16">
                  <c:v>0.39104269397545588</c:v>
                </c:pt>
                <c:pt idx="17">
                  <c:v>0.36827014030332333</c:v>
                </c:pt>
                <c:pt idx="18">
                  <c:v>0.33322460289179967</c:v>
                </c:pt>
                <c:pt idx="19">
                  <c:v>0.28969155276148273</c:v>
                </c:pt>
                <c:pt idx="20">
                  <c:v>0.24197072451914337</c:v>
                </c:pt>
                <c:pt idx="21">
                  <c:v>0.19418605498321295</c:v>
                </c:pt>
                <c:pt idx="22">
                  <c:v>0.14972746563574488</c:v>
                </c:pt>
                <c:pt idx="23">
                  <c:v>0.11092083467945554</c:v>
                </c:pt>
                <c:pt idx="24">
                  <c:v>7.8950158300894149E-2</c:v>
                </c:pt>
                <c:pt idx="25">
                  <c:v>5.3990966513188063E-2</c:v>
                </c:pt>
                <c:pt idx="26">
                  <c:v>3.5474592846231424E-2</c:v>
                </c:pt>
                <c:pt idx="27">
                  <c:v>2.2394530294842899E-2</c:v>
                </c:pt>
                <c:pt idx="28">
                  <c:v>1.3582969233685613E-2</c:v>
                </c:pt>
                <c:pt idx="29">
                  <c:v>7.915451582979743E-3</c:v>
                </c:pt>
                <c:pt idx="30">
                  <c:v>4.431848411937874E-3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67E-432B-BBAB-5A766FD31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0783760"/>
        <c:axId val="390780808"/>
      </c:scatterChart>
      <c:valAx>
        <c:axId val="390783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0780808"/>
        <c:crosses val="autoZero"/>
        <c:crossBetween val="midCat"/>
      </c:valAx>
      <c:valAx>
        <c:axId val="390780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07837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[2]Norm.s.dist!$B$1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[2]Norm.s.dist!$A$2:$A$32</c:f>
              <c:numCache>
                <c:formatCode>General</c:formatCode>
                <c:ptCount val="31"/>
                <c:pt idx="0">
                  <c:v>-3</c:v>
                </c:pt>
                <c:pt idx="1">
                  <c:v>-2.8</c:v>
                </c:pt>
                <c:pt idx="2">
                  <c:v>-2.6</c:v>
                </c:pt>
                <c:pt idx="3">
                  <c:v>-2.4</c:v>
                </c:pt>
                <c:pt idx="4">
                  <c:v>-2.2000000000000002</c:v>
                </c:pt>
                <c:pt idx="5">
                  <c:v>-2</c:v>
                </c:pt>
                <c:pt idx="6">
                  <c:v>-1.8</c:v>
                </c:pt>
                <c:pt idx="7">
                  <c:v>-1.6</c:v>
                </c:pt>
                <c:pt idx="8">
                  <c:v>-1.4</c:v>
                </c:pt>
                <c:pt idx="9">
                  <c:v>-1.2</c:v>
                </c:pt>
                <c:pt idx="10">
                  <c:v>-1</c:v>
                </c:pt>
                <c:pt idx="11">
                  <c:v>-0.8</c:v>
                </c:pt>
                <c:pt idx="12">
                  <c:v>-0.6</c:v>
                </c:pt>
                <c:pt idx="13">
                  <c:v>-0.4</c:v>
                </c:pt>
                <c:pt idx="14">
                  <c:v>-0.2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1.6</c:v>
                </c:pt>
                <c:pt idx="24">
                  <c:v>1.8</c:v>
                </c:pt>
                <c:pt idx="25">
                  <c:v>2</c:v>
                </c:pt>
                <c:pt idx="26">
                  <c:v>2.2000000000000002</c:v>
                </c:pt>
                <c:pt idx="27">
                  <c:v>2.4</c:v>
                </c:pt>
                <c:pt idx="28">
                  <c:v>2.6</c:v>
                </c:pt>
                <c:pt idx="29">
                  <c:v>2.80000000000001</c:v>
                </c:pt>
                <c:pt idx="30">
                  <c:v>3.0000000000000102</c:v>
                </c:pt>
              </c:numCache>
            </c:numRef>
          </c:xVal>
          <c:yVal>
            <c:numRef>
              <c:f>[2]Norm.s.dist!$B$2:$B$32</c:f>
              <c:numCache>
                <c:formatCode>General</c:formatCode>
                <c:ptCount val="31"/>
                <c:pt idx="0">
                  <c:v>4.4318484119380075E-3</c:v>
                </c:pt>
                <c:pt idx="1">
                  <c:v>7.9154515829799686E-3</c:v>
                </c:pt>
                <c:pt idx="2">
                  <c:v>1.3582969233685613E-2</c:v>
                </c:pt>
                <c:pt idx="3">
                  <c:v>2.2394530294842899E-2</c:v>
                </c:pt>
                <c:pt idx="4">
                  <c:v>3.5474592846231424E-2</c:v>
                </c:pt>
                <c:pt idx="5">
                  <c:v>5.3990966513188063E-2</c:v>
                </c:pt>
                <c:pt idx="6">
                  <c:v>7.8950158300894149E-2</c:v>
                </c:pt>
                <c:pt idx="7">
                  <c:v>0.11092083467945554</c:v>
                </c:pt>
                <c:pt idx="8">
                  <c:v>0.14972746563574488</c:v>
                </c:pt>
                <c:pt idx="9">
                  <c:v>0.19418605498321295</c:v>
                </c:pt>
                <c:pt idx="10">
                  <c:v>0.24197072451914337</c:v>
                </c:pt>
                <c:pt idx="11">
                  <c:v>0.28969155276148273</c:v>
                </c:pt>
                <c:pt idx="12">
                  <c:v>0.33322460289179967</c:v>
                </c:pt>
                <c:pt idx="13">
                  <c:v>0.36827014030332333</c:v>
                </c:pt>
                <c:pt idx="14">
                  <c:v>0.39104269397545588</c:v>
                </c:pt>
                <c:pt idx="15">
                  <c:v>0.3989422804014327</c:v>
                </c:pt>
                <c:pt idx="16">
                  <c:v>0.39104269397545588</c:v>
                </c:pt>
                <c:pt idx="17">
                  <c:v>0.36827014030332333</c:v>
                </c:pt>
                <c:pt idx="18">
                  <c:v>0.33322460289179967</c:v>
                </c:pt>
                <c:pt idx="19">
                  <c:v>0.28969155276148273</c:v>
                </c:pt>
                <c:pt idx="20">
                  <c:v>0.24197072451914337</c:v>
                </c:pt>
                <c:pt idx="21">
                  <c:v>0.19418605498321295</c:v>
                </c:pt>
                <c:pt idx="22">
                  <c:v>0.14972746563574488</c:v>
                </c:pt>
                <c:pt idx="23">
                  <c:v>0.11092083467945554</c:v>
                </c:pt>
                <c:pt idx="24">
                  <c:v>7.8950158300894149E-2</c:v>
                </c:pt>
                <c:pt idx="25">
                  <c:v>5.3990966513188063E-2</c:v>
                </c:pt>
                <c:pt idx="26">
                  <c:v>3.5474592846231424E-2</c:v>
                </c:pt>
                <c:pt idx="27">
                  <c:v>2.2394530294842899E-2</c:v>
                </c:pt>
                <c:pt idx="28">
                  <c:v>1.3582969233685613E-2</c:v>
                </c:pt>
                <c:pt idx="29">
                  <c:v>7.915451582979743E-3</c:v>
                </c:pt>
                <c:pt idx="30">
                  <c:v>4.431848411937874E-3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3F0-4578-A328-A03FFFB95B37}"/>
            </c:ext>
          </c:extLst>
        </c:ser>
        <c:ser>
          <c:idx val="1"/>
          <c:order val="1"/>
          <c:tx>
            <c:v>Örneklem</c:v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'ÇÖ - z testi çift kuyruk (2)'!$I$23:$I$24</c:f>
              <c:numCache>
                <c:formatCode>General</c:formatCode>
                <c:ptCount val="2"/>
                <c:pt idx="0">
                  <c:v>5.4233874836561951</c:v>
                </c:pt>
                <c:pt idx="1">
                  <c:v>5.4233874836561951</c:v>
                </c:pt>
              </c:numCache>
            </c:numRef>
          </c:xVal>
          <c:yVal>
            <c:numRef>
              <c:f>'ÇÖ - z testi çift kuyruk (2)'!$J$23:$J$24</c:f>
              <c:numCache>
                <c:formatCode>General</c:formatCode>
                <c:ptCount val="2"/>
                <c:pt idx="0">
                  <c:v>1.6365513932160205E-7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3F0-4578-A328-A03FFFB95B37}"/>
            </c:ext>
          </c:extLst>
        </c:ser>
        <c:ser>
          <c:idx val="2"/>
          <c:order val="2"/>
          <c:tx>
            <c:v>zkritik alt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'ÇÖ - z testi çift kuyruk (2)'!$L$23:$L$24</c:f>
              <c:numCache>
                <c:formatCode>General</c:formatCode>
                <c:ptCount val="2"/>
                <c:pt idx="0">
                  <c:v>-1.9599639845400536</c:v>
                </c:pt>
                <c:pt idx="1">
                  <c:v>-1.9599639845400536</c:v>
                </c:pt>
              </c:numCache>
            </c:numRef>
          </c:xVal>
          <c:yVal>
            <c:numRef>
              <c:f>'ÇÖ - z testi çift kuyruk (2)'!$M$23:$M$24</c:f>
              <c:numCache>
                <c:formatCode>General</c:formatCode>
                <c:ptCount val="2"/>
                <c:pt idx="0">
                  <c:v>5.8445069805035436E-2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3F0-4578-A328-A03FFFB95B37}"/>
            </c:ext>
          </c:extLst>
        </c:ser>
        <c:ser>
          <c:idx val="3"/>
          <c:order val="3"/>
          <c:tx>
            <c:v>zkritik üst</c:v>
          </c:tx>
          <c:spPr>
            <a:ln w="1905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'ÇÖ - z testi çift kuyruk (2)'!$O$23:$O$24</c:f>
              <c:numCache>
                <c:formatCode>0.00</c:formatCode>
                <c:ptCount val="2"/>
                <c:pt idx="0">
                  <c:v>1.9599639845400536</c:v>
                </c:pt>
                <c:pt idx="1">
                  <c:v>1.9599639845400536</c:v>
                </c:pt>
              </c:numCache>
            </c:numRef>
          </c:xVal>
          <c:yVal>
            <c:numRef>
              <c:f>'ÇÖ - z testi çift kuyruk (2)'!$P$23:$P$24</c:f>
              <c:numCache>
                <c:formatCode>General</c:formatCode>
                <c:ptCount val="2"/>
                <c:pt idx="0">
                  <c:v>5.8445069805035436E-2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3F0-4578-A328-A03FFFB95B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0783760"/>
        <c:axId val="390780808"/>
      </c:scatterChart>
      <c:valAx>
        <c:axId val="390783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0780808"/>
        <c:crosses val="autoZero"/>
        <c:crossBetween val="midCat"/>
      </c:valAx>
      <c:valAx>
        <c:axId val="390780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07837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Norm.s.dist!$B$1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Norm.s.dist!$A$2:$A$32</c:f>
              <c:numCache>
                <c:formatCode>General</c:formatCode>
                <c:ptCount val="31"/>
                <c:pt idx="0">
                  <c:v>-3</c:v>
                </c:pt>
                <c:pt idx="1">
                  <c:v>-2.8</c:v>
                </c:pt>
                <c:pt idx="2">
                  <c:v>-2.6</c:v>
                </c:pt>
                <c:pt idx="3">
                  <c:v>-2.4</c:v>
                </c:pt>
                <c:pt idx="4">
                  <c:v>-2.2000000000000002</c:v>
                </c:pt>
                <c:pt idx="5">
                  <c:v>-2</c:v>
                </c:pt>
                <c:pt idx="6">
                  <c:v>-1.8</c:v>
                </c:pt>
                <c:pt idx="7">
                  <c:v>-1.6</c:v>
                </c:pt>
                <c:pt idx="8">
                  <c:v>-1.4</c:v>
                </c:pt>
                <c:pt idx="9">
                  <c:v>-1.2</c:v>
                </c:pt>
                <c:pt idx="10">
                  <c:v>-1</c:v>
                </c:pt>
                <c:pt idx="11">
                  <c:v>-0.8</c:v>
                </c:pt>
                <c:pt idx="12">
                  <c:v>-0.6</c:v>
                </c:pt>
                <c:pt idx="13">
                  <c:v>-0.4</c:v>
                </c:pt>
                <c:pt idx="14">
                  <c:v>-0.2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1.6</c:v>
                </c:pt>
                <c:pt idx="24">
                  <c:v>1.8</c:v>
                </c:pt>
                <c:pt idx="25">
                  <c:v>2</c:v>
                </c:pt>
                <c:pt idx="26">
                  <c:v>2.2000000000000002</c:v>
                </c:pt>
                <c:pt idx="27">
                  <c:v>2.4</c:v>
                </c:pt>
                <c:pt idx="28">
                  <c:v>2.6</c:v>
                </c:pt>
                <c:pt idx="29">
                  <c:v>2.80000000000001</c:v>
                </c:pt>
                <c:pt idx="30">
                  <c:v>3.0000000000000102</c:v>
                </c:pt>
              </c:numCache>
            </c:numRef>
          </c:xVal>
          <c:yVal>
            <c:numRef>
              <c:f>Norm.s.dist!$B$2:$B$32</c:f>
              <c:numCache>
                <c:formatCode>General</c:formatCode>
                <c:ptCount val="31"/>
                <c:pt idx="0">
                  <c:v>4.4318484119380075E-3</c:v>
                </c:pt>
                <c:pt idx="1">
                  <c:v>7.9154515829799686E-3</c:v>
                </c:pt>
                <c:pt idx="2">
                  <c:v>1.3582969233685613E-2</c:v>
                </c:pt>
                <c:pt idx="3">
                  <c:v>2.2394530294842899E-2</c:v>
                </c:pt>
                <c:pt idx="4">
                  <c:v>3.5474592846231424E-2</c:v>
                </c:pt>
                <c:pt idx="5">
                  <c:v>5.3990966513188063E-2</c:v>
                </c:pt>
                <c:pt idx="6">
                  <c:v>7.8950158300894149E-2</c:v>
                </c:pt>
                <c:pt idx="7">
                  <c:v>0.11092083467945554</c:v>
                </c:pt>
                <c:pt idx="8">
                  <c:v>0.14972746563574488</c:v>
                </c:pt>
                <c:pt idx="9">
                  <c:v>0.19418605498321295</c:v>
                </c:pt>
                <c:pt idx="10">
                  <c:v>0.24197072451914337</c:v>
                </c:pt>
                <c:pt idx="11">
                  <c:v>0.28969155276148273</c:v>
                </c:pt>
                <c:pt idx="12">
                  <c:v>0.33322460289179967</c:v>
                </c:pt>
                <c:pt idx="13">
                  <c:v>0.36827014030332333</c:v>
                </c:pt>
                <c:pt idx="14">
                  <c:v>0.39104269397545588</c:v>
                </c:pt>
                <c:pt idx="15">
                  <c:v>0.3989422804014327</c:v>
                </c:pt>
                <c:pt idx="16">
                  <c:v>0.39104269397545588</c:v>
                </c:pt>
                <c:pt idx="17">
                  <c:v>0.36827014030332333</c:v>
                </c:pt>
                <c:pt idx="18">
                  <c:v>0.33322460289179967</c:v>
                </c:pt>
                <c:pt idx="19">
                  <c:v>0.28969155276148273</c:v>
                </c:pt>
                <c:pt idx="20">
                  <c:v>0.24197072451914337</c:v>
                </c:pt>
                <c:pt idx="21">
                  <c:v>0.19418605498321295</c:v>
                </c:pt>
                <c:pt idx="22">
                  <c:v>0.14972746563574488</c:v>
                </c:pt>
                <c:pt idx="23">
                  <c:v>0.11092083467945554</c:v>
                </c:pt>
                <c:pt idx="24">
                  <c:v>7.8950158300894149E-2</c:v>
                </c:pt>
                <c:pt idx="25">
                  <c:v>5.3990966513188063E-2</c:v>
                </c:pt>
                <c:pt idx="26">
                  <c:v>3.5474592846231424E-2</c:v>
                </c:pt>
                <c:pt idx="27">
                  <c:v>2.2394530294842899E-2</c:v>
                </c:pt>
                <c:pt idx="28">
                  <c:v>1.3582969233685613E-2</c:v>
                </c:pt>
                <c:pt idx="29">
                  <c:v>7.915451582979743E-3</c:v>
                </c:pt>
                <c:pt idx="30">
                  <c:v>4.431848411937874E-3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5A6-4B6A-9F4F-BE61FDAB2165}"/>
            </c:ext>
          </c:extLst>
        </c:ser>
        <c:ser>
          <c:idx val="1"/>
          <c:order val="1"/>
          <c:tx>
            <c:v>Örneklem</c:v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'ÇÖ - z testi alt kuyruk'!$I$23:$I$24</c:f>
              <c:numCache>
                <c:formatCode>General</c:formatCode>
                <c:ptCount val="2"/>
                <c:pt idx="0">
                  <c:v>-2.5023452976702125</c:v>
                </c:pt>
                <c:pt idx="1">
                  <c:v>-2.5023452976702125</c:v>
                </c:pt>
              </c:numCache>
            </c:numRef>
          </c:xVal>
          <c:yVal>
            <c:numRef>
              <c:f>'ÇÖ - z testi alt kuyruk'!$J$23:$J$24</c:f>
              <c:numCache>
                <c:formatCode>General</c:formatCode>
                <c:ptCount val="2"/>
                <c:pt idx="0">
                  <c:v>1.7425780565910019E-2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5A6-4B6A-9F4F-BE61FDAB2165}"/>
            </c:ext>
          </c:extLst>
        </c:ser>
        <c:ser>
          <c:idx val="2"/>
          <c:order val="2"/>
          <c:tx>
            <c:v>zkritik alt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'ÇÖ - z testi alt kuyruk'!$L$23:$L$24</c:f>
              <c:numCache>
                <c:formatCode>General</c:formatCode>
                <c:ptCount val="2"/>
                <c:pt idx="0">
                  <c:v>-1.6448536269514715</c:v>
                </c:pt>
                <c:pt idx="1">
                  <c:v>-1.6448536269514715</c:v>
                </c:pt>
              </c:numCache>
            </c:numRef>
          </c:xVal>
          <c:yVal>
            <c:numRef>
              <c:f>'ÇÖ - z testi alt kuyruk'!$M$23:$M$24</c:f>
              <c:numCache>
                <c:formatCode>General</c:formatCode>
                <c:ptCount val="2"/>
                <c:pt idx="0">
                  <c:v>0.10313564037537151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5A6-4B6A-9F4F-BE61FDAB2165}"/>
            </c:ext>
          </c:extLst>
        </c:ser>
        <c:ser>
          <c:idx val="3"/>
          <c:order val="3"/>
          <c:tx>
            <c:v>zkritik üst</c:v>
          </c:tx>
          <c:spPr>
            <a:ln w="1905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'ÇÖ - z testi alt kuyruk'!$O$23:$O$24</c:f>
              <c:numCache>
                <c:formatCode>0.00</c:formatCode>
                <c:ptCount val="2"/>
              </c:numCache>
            </c:numRef>
          </c:xVal>
          <c:yVal>
            <c:numRef>
              <c:f>'ÇÖ - z testi alt kuyruk'!$P$23:$P$24</c:f>
              <c:numCache>
                <c:formatCode>General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5A6-4B6A-9F4F-BE61FDAB2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0783760"/>
        <c:axId val="390780808"/>
      </c:scatterChart>
      <c:valAx>
        <c:axId val="390783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0780808"/>
        <c:crosses val="autoZero"/>
        <c:crossBetween val="midCat"/>
      </c:valAx>
      <c:valAx>
        <c:axId val="390780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07837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[2]Norm.s.dist!$B$1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[2]Norm.s.dist!$A$2:$A$32</c:f>
              <c:numCache>
                <c:formatCode>General</c:formatCode>
                <c:ptCount val="31"/>
                <c:pt idx="0">
                  <c:v>-3</c:v>
                </c:pt>
                <c:pt idx="1">
                  <c:v>-2.8</c:v>
                </c:pt>
                <c:pt idx="2">
                  <c:v>-2.6</c:v>
                </c:pt>
                <c:pt idx="3">
                  <c:v>-2.4</c:v>
                </c:pt>
                <c:pt idx="4">
                  <c:v>-2.2000000000000002</c:v>
                </c:pt>
                <c:pt idx="5">
                  <c:v>-2</c:v>
                </c:pt>
                <c:pt idx="6">
                  <c:v>-1.8</c:v>
                </c:pt>
                <c:pt idx="7">
                  <c:v>-1.6</c:v>
                </c:pt>
                <c:pt idx="8">
                  <c:v>-1.4</c:v>
                </c:pt>
                <c:pt idx="9">
                  <c:v>-1.2</c:v>
                </c:pt>
                <c:pt idx="10">
                  <c:v>-1</c:v>
                </c:pt>
                <c:pt idx="11">
                  <c:v>-0.8</c:v>
                </c:pt>
                <c:pt idx="12">
                  <c:v>-0.6</c:v>
                </c:pt>
                <c:pt idx="13">
                  <c:v>-0.4</c:v>
                </c:pt>
                <c:pt idx="14">
                  <c:v>-0.2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1.6</c:v>
                </c:pt>
                <c:pt idx="24">
                  <c:v>1.8</c:v>
                </c:pt>
                <c:pt idx="25">
                  <c:v>2</c:v>
                </c:pt>
                <c:pt idx="26">
                  <c:v>2.2000000000000002</c:v>
                </c:pt>
                <c:pt idx="27">
                  <c:v>2.4</c:v>
                </c:pt>
                <c:pt idx="28">
                  <c:v>2.6</c:v>
                </c:pt>
                <c:pt idx="29">
                  <c:v>2.80000000000001</c:v>
                </c:pt>
                <c:pt idx="30">
                  <c:v>3.0000000000000102</c:v>
                </c:pt>
              </c:numCache>
            </c:numRef>
          </c:xVal>
          <c:yVal>
            <c:numRef>
              <c:f>[2]Norm.s.dist!$B$2:$B$32</c:f>
              <c:numCache>
                <c:formatCode>General</c:formatCode>
                <c:ptCount val="31"/>
                <c:pt idx="0">
                  <c:v>4.4318484119380075E-3</c:v>
                </c:pt>
                <c:pt idx="1">
                  <c:v>7.9154515829799686E-3</c:v>
                </c:pt>
                <c:pt idx="2">
                  <c:v>1.3582969233685613E-2</c:v>
                </c:pt>
                <c:pt idx="3">
                  <c:v>2.2394530294842899E-2</c:v>
                </c:pt>
                <c:pt idx="4">
                  <c:v>3.5474592846231424E-2</c:v>
                </c:pt>
                <c:pt idx="5">
                  <c:v>5.3990966513188063E-2</c:v>
                </c:pt>
                <c:pt idx="6">
                  <c:v>7.8950158300894149E-2</c:v>
                </c:pt>
                <c:pt idx="7">
                  <c:v>0.11092083467945554</c:v>
                </c:pt>
                <c:pt idx="8">
                  <c:v>0.14972746563574488</c:v>
                </c:pt>
                <c:pt idx="9">
                  <c:v>0.19418605498321295</c:v>
                </c:pt>
                <c:pt idx="10">
                  <c:v>0.24197072451914337</c:v>
                </c:pt>
                <c:pt idx="11">
                  <c:v>0.28969155276148273</c:v>
                </c:pt>
                <c:pt idx="12">
                  <c:v>0.33322460289179967</c:v>
                </c:pt>
                <c:pt idx="13">
                  <c:v>0.36827014030332333</c:v>
                </c:pt>
                <c:pt idx="14">
                  <c:v>0.39104269397545588</c:v>
                </c:pt>
                <c:pt idx="15">
                  <c:v>0.3989422804014327</c:v>
                </c:pt>
                <c:pt idx="16">
                  <c:v>0.39104269397545588</c:v>
                </c:pt>
                <c:pt idx="17">
                  <c:v>0.36827014030332333</c:v>
                </c:pt>
                <c:pt idx="18">
                  <c:v>0.33322460289179967</c:v>
                </c:pt>
                <c:pt idx="19">
                  <c:v>0.28969155276148273</c:v>
                </c:pt>
                <c:pt idx="20">
                  <c:v>0.24197072451914337</c:v>
                </c:pt>
                <c:pt idx="21">
                  <c:v>0.19418605498321295</c:v>
                </c:pt>
                <c:pt idx="22">
                  <c:v>0.14972746563574488</c:v>
                </c:pt>
                <c:pt idx="23">
                  <c:v>0.11092083467945554</c:v>
                </c:pt>
                <c:pt idx="24">
                  <c:v>7.8950158300894149E-2</c:v>
                </c:pt>
                <c:pt idx="25">
                  <c:v>5.3990966513188063E-2</c:v>
                </c:pt>
                <c:pt idx="26">
                  <c:v>3.5474592846231424E-2</c:v>
                </c:pt>
                <c:pt idx="27">
                  <c:v>2.2394530294842899E-2</c:v>
                </c:pt>
                <c:pt idx="28">
                  <c:v>1.3582969233685613E-2</c:v>
                </c:pt>
                <c:pt idx="29">
                  <c:v>7.915451582979743E-3</c:v>
                </c:pt>
                <c:pt idx="30">
                  <c:v>4.431848411937874E-3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633-4C60-AECC-F25775ECCFA0}"/>
            </c:ext>
          </c:extLst>
        </c:ser>
        <c:ser>
          <c:idx val="1"/>
          <c:order val="1"/>
          <c:tx>
            <c:v>Örneklem</c:v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'ÇÖ - z testi alt kuyruk (2)'!$I$23:$I$24</c:f>
              <c:numCache>
                <c:formatCode>General</c:formatCode>
                <c:ptCount val="2"/>
                <c:pt idx="0">
                  <c:v>-1.7563653946755309</c:v>
                </c:pt>
                <c:pt idx="1">
                  <c:v>-1.7563653946755309</c:v>
                </c:pt>
              </c:numCache>
            </c:numRef>
          </c:xVal>
          <c:yVal>
            <c:numRef>
              <c:f>'ÇÖ - z testi alt kuyruk (2)'!$J$23:$J$24</c:f>
              <c:numCache>
                <c:formatCode>General</c:formatCode>
                <c:ptCount val="2"/>
                <c:pt idx="0">
                  <c:v>8.5319842360136289E-2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633-4C60-AECC-F25775ECCFA0}"/>
            </c:ext>
          </c:extLst>
        </c:ser>
        <c:ser>
          <c:idx val="2"/>
          <c:order val="2"/>
          <c:tx>
            <c:v>zkritik alt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'ÇÖ - z testi alt kuyruk (2)'!$L$23:$L$24</c:f>
              <c:numCache>
                <c:formatCode>General</c:formatCode>
                <c:ptCount val="2"/>
                <c:pt idx="0">
                  <c:v>-1.6448536269514715</c:v>
                </c:pt>
                <c:pt idx="1">
                  <c:v>-1.6448536269514715</c:v>
                </c:pt>
              </c:numCache>
            </c:numRef>
          </c:xVal>
          <c:yVal>
            <c:numRef>
              <c:f>'ÇÖ - z testi alt kuyruk (2)'!$M$23:$M$24</c:f>
              <c:numCache>
                <c:formatCode>General</c:formatCode>
                <c:ptCount val="2"/>
                <c:pt idx="0">
                  <c:v>0.10313564037537151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633-4C60-AECC-F25775ECCFA0}"/>
            </c:ext>
          </c:extLst>
        </c:ser>
        <c:ser>
          <c:idx val="3"/>
          <c:order val="3"/>
          <c:tx>
            <c:v>zkritik üst</c:v>
          </c:tx>
          <c:spPr>
            <a:ln w="1905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'ÇÖ - z testi alt kuyruk (2)'!$O$23:$O$24</c:f>
              <c:numCache>
                <c:formatCode>0.00</c:formatCode>
                <c:ptCount val="2"/>
              </c:numCache>
            </c:numRef>
          </c:xVal>
          <c:yVal>
            <c:numRef>
              <c:f>'ÇÖ - z testi alt kuyruk (2)'!$P$23:$P$24</c:f>
              <c:numCache>
                <c:formatCode>General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633-4C60-AECC-F25775ECCF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0783760"/>
        <c:axId val="390780808"/>
      </c:scatterChart>
      <c:valAx>
        <c:axId val="390783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0780808"/>
        <c:crosses val="autoZero"/>
        <c:crossBetween val="midCat"/>
      </c:valAx>
      <c:valAx>
        <c:axId val="390780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07837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Norm.s.dist!$B$1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Norm.s.dist!$A$2:$A$32</c:f>
              <c:numCache>
                <c:formatCode>General</c:formatCode>
                <c:ptCount val="31"/>
                <c:pt idx="0">
                  <c:v>-3</c:v>
                </c:pt>
                <c:pt idx="1">
                  <c:v>-2.8</c:v>
                </c:pt>
                <c:pt idx="2">
                  <c:v>-2.6</c:v>
                </c:pt>
                <c:pt idx="3">
                  <c:v>-2.4</c:v>
                </c:pt>
                <c:pt idx="4">
                  <c:v>-2.2000000000000002</c:v>
                </c:pt>
                <c:pt idx="5">
                  <c:v>-2</c:v>
                </c:pt>
                <c:pt idx="6">
                  <c:v>-1.8</c:v>
                </c:pt>
                <c:pt idx="7">
                  <c:v>-1.6</c:v>
                </c:pt>
                <c:pt idx="8">
                  <c:v>-1.4</c:v>
                </c:pt>
                <c:pt idx="9">
                  <c:v>-1.2</c:v>
                </c:pt>
                <c:pt idx="10">
                  <c:v>-1</c:v>
                </c:pt>
                <c:pt idx="11">
                  <c:v>-0.8</c:v>
                </c:pt>
                <c:pt idx="12">
                  <c:v>-0.6</c:v>
                </c:pt>
                <c:pt idx="13">
                  <c:v>-0.4</c:v>
                </c:pt>
                <c:pt idx="14">
                  <c:v>-0.2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1.6</c:v>
                </c:pt>
                <c:pt idx="24">
                  <c:v>1.8</c:v>
                </c:pt>
                <c:pt idx="25">
                  <c:v>2</c:v>
                </c:pt>
                <c:pt idx="26">
                  <c:v>2.2000000000000002</c:v>
                </c:pt>
                <c:pt idx="27">
                  <c:v>2.4</c:v>
                </c:pt>
                <c:pt idx="28">
                  <c:v>2.6</c:v>
                </c:pt>
                <c:pt idx="29">
                  <c:v>2.80000000000001</c:v>
                </c:pt>
                <c:pt idx="30">
                  <c:v>3.0000000000000102</c:v>
                </c:pt>
              </c:numCache>
            </c:numRef>
          </c:xVal>
          <c:yVal>
            <c:numRef>
              <c:f>Norm.s.dist!$B$2:$B$32</c:f>
              <c:numCache>
                <c:formatCode>General</c:formatCode>
                <c:ptCount val="31"/>
                <c:pt idx="0">
                  <c:v>4.4318484119380075E-3</c:v>
                </c:pt>
                <c:pt idx="1">
                  <c:v>7.9154515829799686E-3</c:v>
                </c:pt>
                <c:pt idx="2">
                  <c:v>1.3582969233685613E-2</c:v>
                </c:pt>
                <c:pt idx="3">
                  <c:v>2.2394530294842899E-2</c:v>
                </c:pt>
                <c:pt idx="4">
                  <c:v>3.5474592846231424E-2</c:v>
                </c:pt>
                <c:pt idx="5">
                  <c:v>5.3990966513188063E-2</c:v>
                </c:pt>
                <c:pt idx="6">
                  <c:v>7.8950158300894149E-2</c:v>
                </c:pt>
                <c:pt idx="7">
                  <c:v>0.11092083467945554</c:v>
                </c:pt>
                <c:pt idx="8">
                  <c:v>0.14972746563574488</c:v>
                </c:pt>
                <c:pt idx="9">
                  <c:v>0.19418605498321295</c:v>
                </c:pt>
                <c:pt idx="10">
                  <c:v>0.24197072451914337</c:v>
                </c:pt>
                <c:pt idx="11">
                  <c:v>0.28969155276148273</c:v>
                </c:pt>
                <c:pt idx="12">
                  <c:v>0.33322460289179967</c:v>
                </c:pt>
                <c:pt idx="13">
                  <c:v>0.36827014030332333</c:v>
                </c:pt>
                <c:pt idx="14">
                  <c:v>0.39104269397545588</c:v>
                </c:pt>
                <c:pt idx="15">
                  <c:v>0.3989422804014327</c:v>
                </c:pt>
                <c:pt idx="16">
                  <c:v>0.39104269397545588</c:v>
                </c:pt>
                <c:pt idx="17">
                  <c:v>0.36827014030332333</c:v>
                </c:pt>
                <c:pt idx="18">
                  <c:v>0.33322460289179967</c:v>
                </c:pt>
                <c:pt idx="19">
                  <c:v>0.28969155276148273</c:v>
                </c:pt>
                <c:pt idx="20">
                  <c:v>0.24197072451914337</c:v>
                </c:pt>
                <c:pt idx="21">
                  <c:v>0.19418605498321295</c:v>
                </c:pt>
                <c:pt idx="22">
                  <c:v>0.14972746563574488</c:v>
                </c:pt>
                <c:pt idx="23">
                  <c:v>0.11092083467945554</c:v>
                </c:pt>
                <c:pt idx="24">
                  <c:v>7.8950158300894149E-2</c:v>
                </c:pt>
                <c:pt idx="25">
                  <c:v>5.3990966513188063E-2</c:v>
                </c:pt>
                <c:pt idx="26">
                  <c:v>3.5474592846231424E-2</c:v>
                </c:pt>
                <c:pt idx="27">
                  <c:v>2.2394530294842899E-2</c:v>
                </c:pt>
                <c:pt idx="28">
                  <c:v>1.3582969233685613E-2</c:v>
                </c:pt>
                <c:pt idx="29">
                  <c:v>7.915451582979743E-3</c:v>
                </c:pt>
                <c:pt idx="30">
                  <c:v>4.431848411937874E-3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F34-4090-84EB-BB1F2B11B090}"/>
            </c:ext>
          </c:extLst>
        </c:ser>
        <c:ser>
          <c:idx val="1"/>
          <c:order val="1"/>
          <c:tx>
            <c:v>Örneklem</c:v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'ÇÖ - z testi üst kuyruk'!$I$23:$I$24</c:f>
              <c:numCache>
                <c:formatCode>General</c:formatCode>
                <c:ptCount val="2"/>
                <c:pt idx="0">
                  <c:v>1.0893295741013655</c:v>
                </c:pt>
                <c:pt idx="1">
                  <c:v>1.0893295741013655</c:v>
                </c:pt>
              </c:numCache>
            </c:numRef>
          </c:xVal>
          <c:yVal>
            <c:numRef>
              <c:f>'ÇÖ - z testi üst kuyruk'!$J$23:$J$24</c:f>
              <c:numCache>
                <c:formatCode>General</c:formatCode>
                <c:ptCount val="2"/>
                <c:pt idx="0">
                  <c:v>0.22041172735359901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F34-4090-84EB-BB1F2B11B090}"/>
            </c:ext>
          </c:extLst>
        </c:ser>
        <c:ser>
          <c:idx val="2"/>
          <c:order val="2"/>
          <c:tx>
            <c:v>zkritik alt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'ÇÖ - z testi üst kuyruk'!$L$23:$L$24</c:f>
              <c:numCache>
                <c:formatCode>General</c:formatCode>
                <c:ptCount val="2"/>
                <c:pt idx="0">
                  <c:v>1.6448536269514715</c:v>
                </c:pt>
                <c:pt idx="1">
                  <c:v>1.6448536269514715</c:v>
                </c:pt>
              </c:numCache>
            </c:numRef>
          </c:xVal>
          <c:yVal>
            <c:numRef>
              <c:f>'ÇÖ - z testi üst kuyruk'!$M$23:$M$24</c:f>
              <c:numCache>
                <c:formatCode>General</c:formatCode>
                <c:ptCount val="2"/>
                <c:pt idx="0">
                  <c:v>0.10313564037537151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F34-4090-84EB-BB1F2B11B090}"/>
            </c:ext>
          </c:extLst>
        </c:ser>
        <c:ser>
          <c:idx val="3"/>
          <c:order val="3"/>
          <c:tx>
            <c:v>zkritik üst</c:v>
          </c:tx>
          <c:spPr>
            <a:ln w="1905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'ÇÖ - z testi üst kuyruk'!$O$23:$O$24</c:f>
              <c:numCache>
                <c:formatCode>0.00</c:formatCode>
                <c:ptCount val="2"/>
              </c:numCache>
            </c:numRef>
          </c:xVal>
          <c:yVal>
            <c:numRef>
              <c:f>'ÇÖ - z testi üst kuyruk'!$P$23:$P$24</c:f>
              <c:numCache>
                <c:formatCode>General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F34-4090-84EB-BB1F2B11B0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0783760"/>
        <c:axId val="390780808"/>
      </c:scatterChart>
      <c:valAx>
        <c:axId val="390783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0780808"/>
        <c:crosses val="autoZero"/>
        <c:crossBetween val="midCat"/>
      </c:valAx>
      <c:valAx>
        <c:axId val="390780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07837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[2]Norm.s.dist!$B$1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[2]Norm.s.dist!$A$2:$A$32</c:f>
              <c:numCache>
                <c:formatCode>General</c:formatCode>
                <c:ptCount val="31"/>
                <c:pt idx="0">
                  <c:v>-3</c:v>
                </c:pt>
                <c:pt idx="1">
                  <c:v>-2.8</c:v>
                </c:pt>
                <c:pt idx="2">
                  <c:v>-2.6</c:v>
                </c:pt>
                <c:pt idx="3">
                  <c:v>-2.4</c:v>
                </c:pt>
                <c:pt idx="4">
                  <c:v>-2.2000000000000002</c:v>
                </c:pt>
                <c:pt idx="5">
                  <c:v>-2</c:v>
                </c:pt>
                <c:pt idx="6">
                  <c:v>-1.8</c:v>
                </c:pt>
                <c:pt idx="7">
                  <c:v>-1.6</c:v>
                </c:pt>
                <c:pt idx="8">
                  <c:v>-1.4</c:v>
                </c:pt>
                <c:pt idx="9">
                  <c:v>-1.2</c:v>
                </c:pt>
                <c:pt idx="10">
                  <c:v>-1</c:v>
                </c:pt>
                <c:pt idx="11">
                  <c:v>-0.8</c:v>
                </c:pt>
                <c:pt idx="12">
                  <c:v>-0.6</c:v>
                </c:pt>
                <c:pt idx="13">
                  <c:v>-0.4</c:v>
                </c:pt>
                <c:pt idx="14">
                  <c:v>-0.2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1.6</c:v>
                </c:pt>
                <c:pt idx="24">
                  <c:v>1.8</c:v>
                </c:pt>
                <c:pt idx="25">
                  <c:v>2</c:v>
                </c:pt>
                <c:pt idx="26">
                  <c:v>2.2000000000000002</c:v>
                </c:pt>
                <c:pt idx="27">
                  <c:v>2.4</c:v>
                </c:pt>
                <c:pt idx="28">
                  <c:v>2.6</c:v>
                </c:pt>
                <c:pt idx="29">
                  <c:v>2.80000000000001</c:v>
                </c:pt>
                <c:pt idx="30">
                  <c:v>3.0000000000000102</c:v>
                </c:pt>
              </c:numCache>
            </c:numRef>
          </c:xVal>
          <c:yVal>
            <c:numRef>
              <c:f>[2]Norm.s.dist!$B$2:$B$32</c:f>
              <c:numCache>
                <c:formatCode>General</c:formatCode>
                <c:ptCount val="31"/>
                <c:pt idx="0">
                  <c:v>4.4318484119380075E-3</c:v>
                </c:pt>
                <c:pt idx="1">
                  <c:v>7.9154515829799686E-3</c:v>
                </c:pt>
                <c:pt idx="2">
                  <c:v>1.3582969233685613E-2</c:v>
                </c:pt>
                <c:pt idx="3">
                  <c:v>2.2394530294842899E-2</c:v>
                </c:pt>
                <c:pt idx="4">
                  <c:v>3.5474592846231424E-2</c:v>
                </c:pt>
                <c:pt idx="5">
                  <c:v>5.3990966513188063E-2</c:v>
                </c:pt>
                <c:pt idx="6">
                  <c:v>7.8950158300894149E-2</c:v>
                </c:pt>
                <c:pt idx="7">
                  <c:v>0.11092083467945554</c:v>
                </c:pt>
                <c:pt idx="8">
                  <c:v>0.14972746563574488</c:v>
                </c:pt>
                <c:pt idx="9">
                  <c:v>0.19418605498321295</c:v>
                </c:pt>
                <c:pt idx="10">
                  <c:v>0.24197072451914337</c:v>
                </c:pt>
                <c:pt idx="11">
                  <c:v>0.28969155276148273</c:v>
                </c:pt>
                <c:pt idx="12">
                  <c:v>0.33322460289179967</c:v>
                </c:pt>
                <c:pt idx="13">
                  <c:v>0.36827014030332333</c:v>
                </c:pt>
                <c:pt idx="14">
                  <c:v>0.39104269397545588</c:v>
                </c:pt>
                <c:pt idx="15">
                  <c:v>0.3989422804014327</c:v>
                </c:pt>
                <c:pt idx="16">
                  <c:v>0.39104269397545588</c:v>
                </c:pt>
                <c:pt idx="17">
                  <c:v>0.36827014030332333</c:v>
                </c:pt>
                <c:pt idx="18">
                  <c:v>0.33322460289179967</c:v>
                </c:pt>
                <c:pt idx="19">
                  <c:v>0.28969155276148273</c:v>
                </c:pt>
                <c:pt idx="20">
                  <c:v>0.24197072451914337</c:v>
                </c:pt>
                <c:pt idx="21">
                  <c:v>0.19418605498321295</c:v>
                </c:pt>
                <c:pt idx="22">
                  <c:v>0.14972746563574488</c:v>
                </c:pt>
                <c:pt idx="23">
                  <c:v>0.11092083467945554</c:v>
                </c:pt>
                <c:pt idx="24">
                  <c:v>7.8950158300894149E-2</c:v>
                </c:pt>
                <c:pt idx="25">
                  <c:v>5.3990966513188063E-2</c:v>
                </c:pt>
                <c:pt idx="26">
                  <c:v>3.5474592846231424E-2</c:v>
                </c:pt>
                <c:pt idx="27">
                  <c:v>2.2394530294842899E-2</c:v>
                </c:pt>
                <c:pt idx="28">
                  <c:v>1.3582969233685613E-2</c:v>
                </c:pt>
                <c:pt idx="29">
                  <c:v>7.915451582979743E-3</c:v>
                </c:pt>
                <c:pt idx="30">
                  <c:v>4.431848411937874E-3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7CE-4E7D-8AC4-130763AC0FB7}"/>
            </c:ext>
          </c:extLst>
        </c:ser>
        <c:ser>
          <c:idx val="1"/>
          <c:order val="1"/>
          <c:tx>
            <c:v>Örneklem</c:v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'ÇÖ - z testi üst kuyruk (2)'!$I$23:$I$24</c:f>
              <c:numCache>
                <c:formatCode>General</c:formatCode>
                <c:ptCount val="2"/>
                <c:pt idx="0">
                  <c:v>1.4268905552054265</c:v>
                </c:pt>
                <c:pt idx="1">
                  <c:v>1.4268905552054265</c:v>
                </c:pt>
              </c:numCache>
            </c:numRef>
          </c:xVal>
          <c:yVal>
            <c:numRef>
              <c:f>'ÇÖ - z testi üst kuyruk (2)'!$J$23:$J$24</c:f>
              <c:numCache>
                <c:formatCode>General</c:formatCode>
                <c:ptCount val="2"/>
                <c:pt idx="0">
                  <c:v>0.14414336830488506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7CE-4E7D-8AC4-130763AC0FB7}"/>
            </c:ext>
          </c:extLst>
        </c:ser>
        <c:ser>
          <c:idx val="2"/>
          <c:order val="2"/>
          <c:tx>
            <c:v>zkritik alt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'ÇÖ - z testi üst kuyruk (2)'!$L$23:$L$24</c:f>
              <c:numCache>
                <c:formatCode>General</c:formatCode>
                <c:ptCount val="2"/>
                <c:pt idx="0">
                  <c:v>1.6448536269514715</c:v>
                </c:pt>
                <c:pt idx="1">
                  <c:v>1.6448536269514715</c:v>
                </c:pt>
              </c:numCache>
            </c:numRef>
          </c:xVal>
          <c:yVal>
            <c:numRef>
              <c:f>'ÇÖ - z testi üst kuyruk (2)'!$M$23:$M$24</c:f>
              <c:numCache>
                <c:formatCode>General</c:formatCode>
                <c:ptCount val="2"/>
                <c:pt idx="0">
                  <c:v>0.10313564037537151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7CE-4E7D-8AC4-130763AC0FB7}"/>
            </c:ext>
          </c:extLst>
        </c:ser>
        <c:ser>
          <c:idx val="3"/>
          <c:order val="3"/>
          <c:tx>
            <c:v>zkritik üst</c:v>
          </c:tx>
          <c:spPr>
            <a:ln w="1905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'ÇÖ - z testi üst kuyruk (2)'!$O$23:$O$24</c:f>
              <c:numCache>
                <c:formatCode>0.00</c:formatCode>
                <c:ptCount val="2"/>
              </c:numCache>
            </c:numRef>
          </c:xVal>
          <c:yVal>
            <c:numRef>
              <c:f>'ÇÖ - z testi üst kuyruk (2)'!$P$23:$P$24</c:f>
              <c:numCache>
                <c:formatCode>General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7CE-4E7D-8AC4-130763AC0F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0783760"/>
        <c:axId val="390780808"/>
      </c:scatterChart>
      <c:valAx>
        <c:axId val="390783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0780808"/>
        <c:crosses val="autoZero"/>
        <c:crossBetween val="midCat"/>
      </c:valAx>
      <c:valAx>
        <c:axId val="390780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07837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Norm.s.dist!$B$1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Norm.s.dist!$A$2:$A$32</c:f>
              <c:numCache>
                <c:formatCode>General</c:formatCode>
                <c:ptCount val="31"/>
                <c:pt idx="0">
                  <c:v>-3</c:v>
                </c:pt>
                <c:pt idx="1">
                  <c:v>-2.8</c:v>
                </c:pt>
                <c:pt idx="2">
                  <c:v>-2.6</c:v>
                </c:pt>
                <c:pt idx="3">
                  <c:v>-2.4</c:v>
                </c:pt>
                <c:pt idx="4">
                  <c:v>-2.2000000000000002</c:v>
                </c:pt>
                <c:pt idx="5">
                  <c:v>-2</c:v>
                </c:pt>
                <c:pt idx="6">
                  <c:v>-1.8</c:v>
                </c:pt>
                <c:pt idx="7">
                  <c:v>-1.6</c:v>
                </c:pt>
                <c:pt idx="8">
                  <c:v>-1.4</c:v>
                </c:pt>
                <c:pt idx="9">
                  <c:v>-1.2</c:v>
                </c:pt>
                <c:pt idx="10">
                  <c:v>-1</c:v>
                </c:pt>
                <c:pt idx="11">
                  <c:v>-0.8</c:v>
                </c:pt>
                <c:pt idx="12">
                  <c:v>-0.6</c:v>
                </c:pt>
                <c:pt idx="13">
                  <c:v>-0.4</c:v>
                </c:pt>
                <c:pt idx="14">
                  <c:v>-0.2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1.6</c:v>
                </c:pt>
                <c:pt idx="24">
                  <c:v>1.8</c:v>
                </c:pt>
                <c:pt idx="25">
                  <c:v>2</c:v>
                </c:pt>
                <c:pt idx="26">
                  <c:v>2.2000000000000002</c:v>
                </c:pt>
                <c:pt idx="27">
                  <c:v>2.4</c:v>
                </c:pt>
                <c:pt idx="28">
                  <c:v>2.6</c:v>
                </c:pt>
                <c:pt idx="29">
                  <c:v>2.80000000000001</c:v>
                </c:pt>
                <c:pt idx="30">
                  <c:v>3.0000000000000102</c:v>
                </c:pt>
              </c:numCache>
            </c:numRef>
          </c:xVal>
          <c:yVal>
            <c:numRef>
              <c:f>Norm.s.dist!$B$2:$B$32</c:f>
              <c:numCache>
                <c:formatCode>General</c:formatCode>
                <c:ptCount val="31"/>
                <c:pt idx="0">
                  <c:v>4.4318484119380075E-3</c:v>
                </c:pt>
                <c:pt idx="1">
                  <c:v>7.9154515829799686E-3</c:v>
                </c:pt>
                <c:pt idx="2">
                  <c:v>1.3582969233685613E-2</c:v>
                </c:pt>
                <c:pt idx="3">
                  <c:v>2.2394530294842899E-2</c:v>
                </c:pt>
                <c:pt idx="4">
                  <c:v>3.5474592846231424E-2</c:v>
                </c:pt>
                <c:pt idx="5">
                  <c:v>5.3990966513188063E-2</c:v>
                </c:pt>
                <c:pt idx="6">
                  <c:v>7.8950158300894149E-2</c:v>
                </c:pt>
                <c:pt idx="7">
                  <c:v>0.11092083467945554</c:v>
                </c:pt>
                <c:pt idx="8">
                  <c:v>0.14972746563574488</c:v>
                </c:pt>
                <c:pt idx="9">
                  <c:v>0.19418605498321295</c:v>
                </c:pt>
                <c:pt idx="10">
                  <c:v>0.24197072451914337</c:v>
                </c:pt>
                <c:pt idx="11">
                  <c:v>0.28969155276148273</c:v>
                </c:pt>
                <c:pt idx="12">
                  <c:v>0.33322460289179967</c:v>
                </c:pt>
                <c:pt idx="13">
                  <c:v>0.36827014030332333</c:v>
                </c:pt>
                <c:pt idx="14">
                  <c:v>0.39104269397545588</c:v>
                </c:pt>
                <c:pt idx="15">
                  <c:v>0.3989422804014327</c:v>
                </c:pt>
                <c:pt idx="16">
                  <c:v>0.39104269397545588</c:v>
                </c:pt>
                <c:pt idx="17">
                  <c:v>0.36827014030332333</c:v>
                </c:pt>
                <c:pt idx="18">
                  <c:v>0.33322460289179967</c:v>
                </c:pt>
                <c:pt idx="19">
                  <c:v>0.28969155276148273</c:v>
                </c:pt>
                <c:pt idx="20">
                  <c:v>0.24197072451914337</c:v>
                </c:pt>
                <c:pt idx="21">
                  <c:v>0.19418605498321295</c:v>
                </c:pt>
                <c:pt idx="22">
                  <c:v>0.14972746563574488</c:v>
                </c:pt>
                <c:pt idx="23">
                  <c:v>0.11092083467945554</c:v>
                </c:pt>
                <c:pt idx="24">
                  <c:v>7.8950158300894149E-2</c:v>
                </c:pt>
                <c:pt idx="25">
                  <c:v>5.3990966513188063E-2</c:v>
                </c:pt>
                <c:pt idx="26">
                  <c:v>3.5474592846231424E-2</c:v>
                </c:pt>
                <c:pt idx="27">
                  <c:v>2.2394530294842899E-2</c:v>
                </c:pt>
                <c:pt idx="28">
                  <c:v>1.3582969233685613E-2</c:v>
                </c:pt>
                <c:pt idx="29">
                  <c:v>7.915451582979743E-3</c:v>
                </c:pt>
                <c:pt idx="30">
                  <c:v>4.431848411937874E-3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741-40E3-8D82-1B7977C3A350}"/>
            </c:ext>
          </c:extLst>
        </c:ser>
        <c:ser>
          <c:idx val="1"/>
          <c:order val="1"/>
          <c:tx>
            <c:v>Örneklem</c:v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'ÇÖ - p testi - çift kuyruk'!$K$17:$K$18</c:f>
              <c:numCache>
                <c:formatCode>General</c:formatCode>
                <c:ptCount val="2"/>
                <c:pt idx="0">
                  <c:v>-1.6771337392155616</c:v>
                </c:pt>
                <c:pt idx="1">
                  <c:v>-1.6771337392155616</c:v>
                </c:pt>
              </c:numCache>
            </c:numRef>
          </c:xVal>
          <c:yVal>
            <c:numRef>
              <c:f>'ÇÖ - p testi - çift kuyruk'!$L$17:$L$18</c:f>
              <c:numCache>
                <c:formatCode>General</c:formatCode>
                <c:ptCount val="2"/>
                <c:pt idx="0">
                  <c:v>9.7751442537149402E-2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741-40E3-8D82-1B7977C3A350}"/>
            </c:ext>
          </c:extLst>
        </c:ser>
        <c:ser>
          <c:idx val="2"/>
          <c:order val="2"/>
          <c:tx>
            <c:v>zkritik alt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'ÇÖ - p testi - çift kuyruk'!$N$17:$N$18</c:f>
              <c:numCache>
                <c:formatCode>General</c:formatCode>
                <c:ptCount val="2"/>
                <c:pt idx="0">
                  <c:v>-1.9599639845400536</c:v>
                </c:pt>
                <c:pt idx="1">
                  <c:v>-1.9599639845400536</c:v>
                </c:pt>
              </c:numCache>
            </c:numRef>
          </c:xVal>
          <c:yVal>
            <c:numRef>
              <c:f>'ÇÖ - p testi - çift kuyruk'!$O$17:$O$18</c:f>
              <c:numCache>
                <c:formatCode>General</c:formatCode>
                <c:ptCount val="2"/>
                <c:pt idx="0">
                  <c:v>5.8445069805035436E-2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741-40E3-8D82-1B7977C3A350}"/>
            </c:ext>
          </c:extLst>
        </c:ser>
        <c:ser>
          <c:idx val="3"/>
          <c:order val="3"/>
          <c:tx>
            <c:v>zkritik üst</c:v>
          </c:tx>
          <c:spPr>
            <a:ln w="1905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'ÇÖ - p testi - çift kuyruk'!$Q$17:$Q$18</c:f>
              <c:numCache>
                <c:formatCode>General</c:formatCode>
                <c:ptCount val="2"/>
                <c:pt idx="0">
                  <c:v>1.9599639845400536</c:v>
                </c:pt>
                <c:pt idx="1">
                  <c:v>1.9599639845400536</c:v>
                </c:pt>
              </c:numCache>
            </c:numRef>
          </c:xVal>
          <c:yVal>
            <c:numRef>
              <c:f>'ÇÖ - p testi - çift kuyruk'!$R$17:$R$18</c:f>
              <c:numCache>
                <c:formatCode>General</c:formatCode>
                <c:ptCount val="2"/>
                <c:pt idx="0">
                  <c:v>5.8445069805035436E-2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741-40E3-8D82-1B7977C3A3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0783760"/>
        <c:axId val="390780808"/>
      </c:scatterChart>
      <c:valAx>
        <c:axId val="390783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0780808"/>
        <c:crosses val="autoZero"/>
        <c:crossBetween val="midCat"/>
      </c:valAx>
      <c:valAx>
        <c:axId val="390780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07837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1"/>
          <c:order val="1"/>
          <c:tx>
            <c:v>Örneklem</c:v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'ÇÖ - p testi - çift kuyruk (2)'!$K$17:$K$18</c:f>
              <c:numCache>
                <c:formatCode>General</c:formatCode>
                <c:ptCount val="2"/>
                <c:pt idx="0">
                  <c:v>-1.6771337392155616</c:v>
                </c:pt>
                <c:pt idx="1">
                  <c:v>-1.6771337392155616</c:v>
                </c:pt>
              </c:numCache>
            </c:numRef>
          </c:xVal>
          <c:yVal>
            <c:numRef>
              <c:f>'ÇÖ - p testi - çift kuyruk (2)'!$L$17:$L$18</c:f>
              <c:numCache>
                <c:formatCode>General</c:formatCode>
                <c:ptCount val="2"/>
                <c:pt idx="0">
                  <c:v>9.7751442537149402E-2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CAB-49A6-BBCB-66BAC752E80F}"/>
            </c:ext>
          </c:extLst>
        </c:ser>
        <c:ser>
          <c:idx val="2"/>
          <c:order val="2"/>
          <c:tx>
            <c:v>zkritik alt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'ÇÖ - p testi - çift kuyruk (2)'!$N$17:$N$18</c:f>
              <c:numCache>
                <c:formatCode>General</c:formatCode>
                <c:ptCount val="2"/>
                <c:pt idx="0">
                  <c:v>-1.9599639845400536</c:v>
                </c:pt>
                <c:pt idx="1">
                  <c:v>-1.9599639845400536</c:v>
                </c:pt>
              </c:numCache>
            </c:numRef>
          </c:xVal>
          <c:yVal>
            <c:numRef>
              <c:f>'ÇÖ - p testi - çift kuyruk (2)'!$O$17:$O$18</c:f>
              <c:numCache>
                <c:formatCode>General</c:formatCode>
                <c:ptCount val="2"/>
                <c:pt idx="0">
                  <c:v>5.8445069805035436E-2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CAB-49A6-BBCB-66BAC752E80F}"/>
            </c:ext>
          </c:extLst>
        </c:ser>
        <c:ser>
          <c:idx val="3"/>
          <c:order val="3"/>
          <c:tx>
            <c:v>zkritik üst</c:v>
          </c:tx>
          <c:spPr>
            <a:ln w="1905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'ÇÖ - p testi - çift kuyruk (2)'!$Q$17:$Q$18</c:f>
              <c:numCache>
                <c:formatCode>General</c:formatCode>
                <c:ptCount val="2"/>
                <c:pt idx="0">
                  <c:v>1.9599639845400536</c:v>
                </c:pt>
                <c:pt idx="1">
                  <c:v>1.9599639845400536</c:v>
                </c:pt>
              </c:numCache>
            </c:numRef>
          </c:xVal>
          <c:yVal>
            <c:numRef>
              <c:f>'ÇÖ - p testi - çift kuyruk (2)'!$R$17:$R$18</c:f>
              <c:numCache>
                <c:formatCode>General</c:formatCode>
                <c:ptCount val="2"/>
                <c:pt idx="0">
                  <c:v>5.8445069805035436E-2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CAB-49A6-BBCB-66BAC752E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0783760"/>
        <c:axId val="390780808"/>
      </c:scatterChart>
      <c:scatterChart>
        <c:scatterStyle val="smoothMarker"/>
        <c:varyColors val="0"/>
        <c:ser>
          <c:idx val="0"/>
          <c:order val="0"/>
          <c:tx>
            <c:strRef>
              <c:f>[2]Norm.s.dist!$B$1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[2]Norm.s.dist!$A$2:$A$32</c:f>
              <c:numCache>
                <c:formatCode>General</c:formatCode>
                <c:ptCount val="31"/>
                <c:pt idx="0">
                  <c:v>-3</c:v>
                </c:pt>
                <c:pt idx="1">
                  <c:v>-2.8</c:v>
                </c:pt>
                <c:pt idx="2">
                  <c:v>-2.6</c:v>
                </c:pt>
                <c:pt idx="3">
                  <c:v>-2.4</c:v>
                </c:pt>
                <c:pt idx="4">
                  <c:v>-2.2000000000000002</c:v>
                </c:pt>
                <c:pt idx="5">
                  <c:v>-2</c:v>
                </c:pt>
                <c:pt idx="6">
                  <c:v>-1.8</c:v>
                </c:pt>
                <c:pt idx="7">
                  <c:v>-1.6</c:v>
                </c:pt>
                <c:pt idx="8">
                  <c:v>-1.4</c:v>
                </c:pt>
                <c:pt idx="9">
                  <c:v>-1.2</c:v>
                </c:pt>
                <c:pt idx="10">
                  <c:v>-1</c:v>
                </c:pt>
                <c:pt idx="11">
                  <c:v>-0.8</c:v>
                </c:pt>
                <c:pt idx="12">
                  <c:v>-0.6</c:v>
                </c:pt>
                <c:pt idx="13">
                  <c:v>-0.4</c:v>
                </c:pt>
                <c:pt idx="14">
                  <c:v>-0.2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1.6</c:v>
                </c:pt>
                <c:pt idx="24">
                  <c:v>1.8</c:v>
                </c:pt>
                <c:pt idx="25">
                  <c:v>2</c:v>
                </c:pt>
                <c:pt idx="26">
                  <c:v>2.2000000000000002</c:v>
                </c:pt>
                <c:pt idx="27">
                  <c:v>2.4</c:v>
                </c:pt>
                <c:pt idx="28">
                  <c:v>2.6</c:v>
                </c:pt>
                <c:pt idx="29">
                  <c:v>2.80000000000001</c:v>
                </c:pt>
                <c:pt idx="30">
                  <c:v>3.0000000000000102</c:v>
                </c:pt>
              </c:numCache>
            </c:numRef>
          </c:xVal>
          <c:yVal>
            <c:numRef>
              <c:f>[2]Norm.s.dist!$B$2:$B$32</c:f>
              <c:numCache>
                <c:formatCode>General</c:formatCode>
                <c:ptCount val="31"/>
                <c:pt idx="0">
                  <c:v>4.4318484119380075E-3</c:v>
                </c:pt>
                <c:pt idx="1">
                  <c:v>7.9154515829799686E-3</c:v>
                </c:pt>
                <c:pt idx="2">
                  <c:v>1.3582969233685613E-2</c:v>
                </c:pt>
                <c:pt idx="3">
                  <c:v>2.2394530294842899E-2</c:v>
                </c:pt>
                <c:pt idx="4">
                  <c:v>3.5474592846231424E-2</c:v>
                </c:pt>
                <c:pt idx="5">
                  <c:v>5.3990966513188063E-2</c:v>
                </c:pt>
                <c:pt idx="6">
                  <c:v>7.8950158300894149E-2</c:v>
                </c:pt>
                <c:pt idx="7">
                  <c:v>0.11092083467945554</c:v>
                </c:pt>
                <c:pt idx="8">
                  <c:v>0.14972746563574488</c:v>
                </c:pt>
                <c:pt idx="9">
                  <c:v>0.19418605498321295</c:v>
                </c:pt>
                <c:pt idx="10">
                  <c:v>0.24197072451914337</c:v>
                </c:pt>
                <c:pt idx="11">
                  <c:v>0.28969155276148273</c:v>
                </c:pt>
                <c:pt idx="12">
                  <c:v>0.33322460289179967</c:v>
                </c:pt>
                <c:pt idx="13">
                  <c:v>0.36827014030332333</c:v>
                </c:pt>
                <c:pt idx="14">
                  <c:v>0.39104269397545588</c:v>
                </c:pt>
                <c:pt idx="15">
                  <c:v>0.3989422804014327</c:v>
                </c:pt>
                <c:pt idx="16">
                  <c:v>0.39104269397545588</c:v>
                </c:pt>
                <c:pt idx="17">
                  <c:v>0.36827014030332333</c:v>
                </c:pt>
                <c:pt idx="18">
                  <c:v>0.33322460289179967</c:v>
                </c:pt>
                <c:pt idx="19">
                  <c:v>0.28969155276148273</c:v>
                </c:pt>
                <c:pt idx="20">
                  <c:v>0.24197072451914337</c:v>
                </c:pt>
                <c:pt idx="21">
                  <c:v>0.19418605498321295</c:v>
                </c:pt>
                <c:pt idx="22">
                  <c:v>0.14972746563574488</c:v>
                </c:pt>
                <c:pt idx="23">
                  <c:v>0.11092083467945554</c:v>
                </c:pt>
                <c:pt idx="24">
                  <c:v>7.8950158300894149E-2</c:v>
                </c:pt>
                <c:pt idx="25">
                  <c:v>5.3990966513188063E-2</c:v>
                </c:pt>
                <c:pt idx="26">
                  <c:v>3.5474592846231424E-2</c:v>
                </c:pt>
                <c:pt idx="27">
                  <c:v>2.2394530294842899E-2</c:v>
                </c:pt>
                <c:pt idx="28">
                  <c:v>1.3582969233685613E-2</c:v>
                </c:pt>
                <c:pt idx="29">
                  <c:v>7.915451582979743E-3</c:v>
                </c:pt>
                <c:pt idx="30">
                  <c:v>4.431848411937874E-3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CAB-49A6-BBCB-66BAC752E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0783760"/>
        <c:axId val="390780808"/>
      </c:scatterChart>
      <c:valAx>
        <c:axId val="390783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0780808"/>
        <c:crosses val="autoZero"/>
        <c:crossBetween val="midCat"/>
      </c:valAx>
      <c:valAx>
        <c:axId val="390780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07837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Norm.s.dist!$B$1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Norm.s.dist!$A$2:$A$32</c:f>
              <c:numCache>
                <c:formatCode>General</c:formatCode>
                <c:ptCount val="31"/>
                <c:pt idx="0">
                  <c:v>-3</c:v>
                </c:pt>
                <c:pt idx="1">
                  <c:v>-2.8</c:v>
                </c:pt>
                <c:pt idx="2">
                  <c:v>-2.6</c:v>
                </c:pt>
                <c:pt idx="3">
                  <c:v>-2.4</c:v>
                </c:pt>
                <c:pt idx="4">
                  <c:v>-2.2000000000000002</c:v>
                </c:pt>
                <c:pt idx="5">
                  <c:v>-2</c:v>
                </c:pt>
                <c:pt idx="6">
                  <c:v>-1.8</c:v>
                </c:pt>
                <c:pt idx="7">
                  <c:v>-1.6</c:v>
                </c:pt>
                <c:pt idx="8">
                  <c:v>-1.4</c:v>
                </c:pt>
                <c:pt idx="9">
                  <c:v>-1.2</c:v>
                </c:pt>
                <c:pt idx="10">
                  <c:v>-1</c:v>
                </c:pt>
                <c:pt idx="11">
                  <c:v>-0.8</c:v>
                </c:pt>
                <c:pt idx="12">
                  <c:v>-0.6</c:v>
                </c:pt>
                <c:pt idx="13">
                  <c:v>-0.4</c:v>
                </c:pt>
                <c:pt idx="14">
                  <c:v>-0.2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1.6</c:v>
                </c:pt>
                <c:pt idx="24">
                  <c:v>1.8</c:v>
                </c:pt>
                <c:pt idx="25">
                  <c:v>2</c:v>
                </c:pt>
                <c:pt idx="26">
                  <c:v>2.2000000000000002</c:v>
                </c:pt>
                <c:pt idx="27">
                  <c:v>2.4</c:v>
                </c:pt>
                <c:pt idx="28">
                  <c:v>2.6</c:v>
                </c:pt>
                <c:pt idx="29">
                  <c:v>2.80000000000001</c:v>
                </c:pt>
                <c:pt idx="30">
                  <c:v>3.0000000000000102</c:v>
                </c:pt>
              </c:numCache>
            </c:numRef>
          </c:xVal>
          <c:yVal>
            <c:numRef>
              <c:f>Norm.s.dist!$B$2:$B$32</c:f>
              <c:numCache>
                <c:formatCode>General</c:formatCode>
                <c:ptCount val="31"/>
                <c:pt idx="0">
                  <c:v>4.4318484119380075E-3</c:v>
                </c:pt>
                <c:pt idx="1">
                  <c:v>7.9154515829799686E-3</c:v>
                </c:pt>
                <c:pt idx="2">
                  <c:v>1.3582969233685613E-2</c:v>
                </c:pt>
                <c:pt idx="3">
                  <c:v>2.2394530294842899E-2</c:v>
                </c:pt>
                <c:pt idx="4">
                  <c:v>3.5474592846231424E-2</c:v>
                </c:pt>
                <c:pt idx="5">
                  <c:v>5.3990966513188063E-2</c:v>
                </c:pt>
                <c:pt idx="6">
                  <c:v>7.8950158300894149E-2</c:v>
                </c:pt>
                <c:pt idx="7">
                  <c:v>0.11092083467945554</c:v>
                </c:pt>
                <c:pt idx="8">
                  <c:v>0.14972746563574488</c:v>
                </c:pt>
                <c:pt idx="9">
                  <c:v>0.19418605498321295</c:v>
                </c:pt>
                <c:pt idx="10">
                  <c:v>0.24197072451914337</c:v>
                </c:pt>
                <c:pt idx="11">
                  <c:v>0.28969155276148273</c:v>
                </c:pt>
                <c:pt idx="12">
                  <c:v>0.33322460289179967</c:v>
                </c:pt>
                <c:pt idx="13">
                  <c:v>0.36827014030332333</c:v>
                </c:pt>
                <c:pt idx="14">
                  <c:v>0.39104269397545588</c:v>
                </c:pt>
                <c:pt idx="15">
                  <c:v>0.3989422804014327</c:v>
                </c:pt>
                <c:pt idx="16">
                  <c:v>0.39104269397545588</c:v>
                </c:pt>
                <c:pt idx="17">
                  <c:v>0.36827014030332333</c:v>
                </c:pt>
                <c:pt idx="18">
                  <c:v>0.33322460289179967</c:v>
                </c:pt>
                <c:pt idx="19">
                  <c:v>0.28969155276148273</c:v>
                </c:pt>
                <c:pt idx="20">
                  <c:v>0.24197072451914337</c:v>
                </c:pt>
                <c:pt idx="21">
                  <c:v>0.19418605498321295</c:v>
                </c:pt>
                <c:pt idx="22">
                  <c:v>0.14972746563574488</c:v>
                </c:pt>
                <c:pt idx="23">
                  <c:v>0.11092083467945554</c:v>
                </c:pt>
                <c:pt idx="24">
                  <c:v>7.8950158300894149E-2</c:v>
                </c:pt>
                <c:pt idx="25">
                  <c:v>5.3990966513188063E-2</c:v>
                </c:pt>
                <c:pt idx="26">
                  <c:v>3.5474592846231424E-2</c:v>
                </c:pt>
                <c:pt idx="27">
                  <c:v>2.2394530294842899E-2</c:v>
                </c:pt>
                <c:pt idx="28">
                  <c:v>1.3582969233685613E-2</c:v>
                </c:pt>
                <c:pt idx="29">
                  <c:v>7.915451582979743E-3</c:v>
                </c:pt>
                <c:pt idx="30">
                  <c:v>4.431848411937874E-3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0F7-463D-BADC-BFE0A06F4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0783760"/>
        <c:axId val="390780808"/>
      </c:scatterChart>
      <c:valAx>
        <c:axId val="390783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0780808"/>
        <c:crosses val="autoZero"/>
        <c:crossBetween val="midCat"/>
      </c:valAx>
      <c:valAx>
        <c:axId val="390780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07837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Norm.t.dist!$B$1</c:f>
              <c:strCache>
                <c:ptCount val="1"/>
                <c:pt idx="0">
                  <c:v>f (t) - 3df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Norm.t.dist!$A$7:$A$37</c:f>
              <c:numCache>
                <c:formatCode>General</c:formatCode>
                <c:ptCount val="31"/>
                <c:pt idx="0">
                  <c:v>-3</c:v>
                </c:pt>
                <c:pt idx="1">
                  <c:v>-2.8</c:v>
                </c:pt>
                <c:pt idx="2">
                  <c:v>-2.6</c:v>
                </c:pt>
                <c:pt idx="3">
                  <c:v>-2.4</c:v>
                </c:pt>
                <c:pt idx="4">
                  <c:v>-2.2000000000000002</c:v>
                </c:pt>
                <c:pt idx="5">
                  <c:v>-2</c:v>
                </c:pt>
                <c:pt idx="6">
                  <c:v>-1.8</c:v>
                </c:pt>
                <c:pt idx="7">
                  <c:v>-1.6</c:v>
                </c:pt>
                <c:pt idx="8">
                  <c:v>-1.4</c:v>
                </c:pt>
                <c:pt idx="9">
                  <c:v>-1.2</c:v>
                </c:pt>
                <c:pt idx="10">
                  <c:v>-1</c:v>
                </c:pt>
                <c:pt idx="11">
                  <c:v>-0.8</c:v>
                </c:pt>
                <c:pt idx="12">
                  <c:v>-0.6</c:v>
                </c:pt>
                <c:pt idx="13">
                  <c:v>-0.4</c:v>
                </c:pt>
                <c:pt idx="14">
                  <c:v>-0.2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1.6</c:v>
                </c:pt>
                <c:pt idx="24">
                  <c:v>1.8</c:v>
                </c:pt>
                <c:pt idx="25">
                  <c:v>2</c:v>
                </c:pt>
                <c:pt idx="26">
                  <c:v>2.2000000000000002</c:v>
                </c:pt>
                <c:pt idx="27">
                  <c:v>2.4</c:v>
                </c:pt>
                <c:pt idx="28">
                  <c:v>2.6</c:v>
                </c:pt>
                <c:pt idx="29">
                  <c:v>2.80000000000001</c:v>
                </c:pt>
                <c:pt idx="30">
                  <c:v>3.0000000000000102</c:v>
                </c:pt>
              </c:numCache>
            </c:numRef>
          </c:xVal>
          <c:yVal>
            <c:numRef>
              <c:f>Norm.t.dist!$B$7:$B$37</c:f>
              <c:numCache>
                <c:formatCode>General</c:formatCode>
                <c:ptCount val="31"/>
                <c:pt idx="0">
                  <c:v>2.2972037309241342E-2</c:v>
                </c:pt>
                <c:pt idx="1">
                  <c:v>2.81516231782209E-2</c:v>
                </c:pt>
                <c:pt idx="2">
                  <c:v>3.4726608402172142E-2</c:v>
                </c:pt>
                <c:pt idx="3">
                  <c:v>4.3107594875663999E-2</c:v>
                </c:pt>
                <c:pt idx="4">
                  <c:v>5.3818288156802389E-2</c:v>
                </c:pt>
                <c:pt idx="5">
                  <c:v>6.7509660663892967E-2</c:v>
                </c:pt>
                <c:pt idx="6">
                  <c:v>8.4955759279738682E-2</c:v>
                </c:pt>
                <c:pt idx="7">
                  <c:v>0.10700705749349003</c:v>
                </c:pt>
                <c:pt idx="8">
                  <c:v>0.13446171682048136</c:v>
                </c:pt>
                <c:pt idx="9">
                  <c:v>0.16780158735749706</c:v>
                </c:pt>
                <c:pt idx="10">
                  <c:v>0.20674833578317209</c:v>
                </c:pt>
                <c:pt idx="11">
                  <c:v>0.2496659048220892</c:v>
                </c:pt>
                <c:pt idx="12">
                  <c:v>0.29301067996481306</c:v>
                </c:pt>
                <c:pt idx="13">
                  <c:v>0.33127437234925833</c:v>
                </c:pt>
                <c:pt idx="14">
                  <c:v>0.35794379463845583</c:v>
                </c:pt>
                <c:pt idx="15">
                  <c:v>0.36755259694786152</c:v>
                </c:pt>
                <c:pt idx="16">
                  <c:v>0.35794379463845583</c:v>
                </c:pt>
                <c:pt idx="17">
                  <c:v>0.33127437234925833</c:v>
                </c:pt>
                <c:pt idx="18">
                  <c:v>0.29301067996481306</c:v>
                </c:pt>
                <c:pt idx="19">
                  <c:v>0.2496659048220892</c:v>
                </c:pt>
                <c:pt idx="20">
                  <c:v>0.20674833578317209</c:v>
                </c:pt>
                <c:pt idx="21">
                  <c:v>0.16780158735749706</c:v>
                </c:pt>
                <c:pt idx="22">
                  <c:v>0.13446171682048136</c:v>
                </c:pt>
                <c:pt idx="23">
                  <c:v>0.10700705749349003</c:v>
                </c:pt>
                <c:pt idx="24">
                  <c:v>8.4955759279738682E-2</c:v>
                </c:pt>
                <c:pt idx="25">
                  <c:v>6.7509660663892967E-2</c:v>
                </c:pt>
                <c:pt idx="26">
                  <c:v>5.3818288156802389E-2</c:v>
                </c:pt>
                <c:pt idx="27">
                  <c:v>4.3107594875663999E-2</c:v>
                </c:pt>
                <c:pt idx="28">
                  <c:v>3.4726608402172142E-2</c:v>
                </c:pt>
                <c:pt idx="29">
                  <c:v>2.8151623178220599E-2</c:v>
                </c:pt>
                <c:pt idx="30">
                  <c:v>2.2972037309241113E-2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9C6-49F5-BDEF-058D025D1E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2751336"/>
        <c:axId val="412753632"/>
      </c:scatterChart>
      <c:valAx>
        <c:axId val="4127513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753632"/>
        <c:crosses val="autoZero"/>
        <c:crossBetween val="midCat"/>
      </c:valAx>
      <c:valAx>
        <c:axId val="412753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7513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 Distribution - 3 and 10 df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Norm.t.dist!$B$1</c:f>
              <c:strCache>
                <c:ptCount val="1"/>
                <c:pt idx="0">
                  <c:v>f (t) - 3df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Norm.t.dist!$A$7:$A$37</c:f>
              <c:numCache>
                <c:formatCode>General</c:formatCode>
                <c:ptCount val="31"/>
                <c:pt idx="0">
                  <c:v>-3</c:v>
                </c:pt>
                <c:pt idx="1">
                  <c:v>-2.8</c:v>
                </c:pt>
                <c:pt idx="2">
                  <c:v>-2.6</c:v>
                </c:pt>
                <c:pt idx="3">
                  <c:v>-2.4</c:v>
                </c:pt>
                <c:pt idx="4">
                  <c:v>-2.2000000000000002</c:v>
                </c:pt>
                <c:pt idx="5">
                  <c:v>-2</c:v>
                </c:pt>
                <c:pt idx="6">
                  <c:v>-1.8</c:v>
                </c:pt>
                <c:pt idx="7">
                  <c:v>-1.6</c:v>
                </c:pt>
                <c:pt idx="8">
                  <c:v>-1.4</c:v>
                </c:pt>
                <c:pt idx="9">
                  <c:v>-1.2</c:v>
                </c:pt>
                <c:pt idx="10">
                  <c:v>-1</c:v>
                </c:pt>
                <c:pt idx="11">
                  <c:v>-0.8</c:v>
                </c:pt>
                <c:pt idx="12">
                  <c:v>-0.6</c:v>
                </c:pt>
                <c:pt idx="13">
                  <c:v>-0.4</c:v>
                </c:pt>
                <c:pt idx="14">
                  <c:v>-0.2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1.6</c:v>
                </c:pt>
                <c:pt idx="24">
                  <c:v>1.8</c:v>
                </c:pt>
                <c:pt idx="25">
                  <c:v>2</c:v>
                </c:pt>
                <c:pt idx="26">
                  <c:v>2.2000000000000002</c:v>
                </c:pt>
                <c:pt idx="27">
                  <c:v>2.4</c:v>
                </c:pt>
                <c:pt idx="28">
                  <c:v>2.6</c:v>
                </c:pt>
                <c:pt idx="29">
                  <c:v>2.80000000000001</c:v>
                </c:pt>
                <c:pt idx="30">
                  <c:v>3.0000000000000102</c:v>
                </c:pt>
              </c:numCache>
            </c:numRef>
          </c:xVal>
          <c:yVal>
            <c:numRef>
              <c:f>Norm.t.dist!$B$7:$B$37</c:f>
              <c:numCache>
                <c:formatCode>General</c:formatCode>
                <c:ptCount val="31"/>
                <c:pt idx="0">
                  <c:v>2.2972037309241342E-2</c:v>
                </c:pt>
                <c:pt idx="1">
                  <c:v>2.81516231782209E-2</c:v>
                </c:pt>
                <c:pt idx="2">
                  <c:v>3.4726608402172142E-2</c:v>
                </c:pt>
                <c:pt idx="3">
                  <c:v>4.3107594875663999E-2</c:v>
                </c:pt>
                <c:pt idx="4">
                  <c:v>5.3818288156802389E-2</c:v>
                </c:pt>
                <c:pt idx="5">
                  <c:v>6.7509660663892967E-2</c:v>
                </c:pt>
                <c:pt idx="6">
                  <c:v>8.4955759279738682E-2</c:v>
                </c:pt>
                <c:pt idx="7">
                  <c:v>0.10700705749349003</c:v>
                </c:pt>
                <c:pt idx="8">
                  <c:v>0.13446171682048136</c:v>
                </c:pt>
                <c:pt idx="9">
                  <c:v>0.16780158735749706</c:v>
                </c:pt>
                <c:pt idx="10">
                  <c:v>0.20674833578317209</c:v>
                </c:pt>
                <c:pt idx="11">
                  <c:v>0.2496659048220892</c:v>
                </c:pt>
                <c:pt idx="12">
                  <c:v>0.29301067996481306</c:v>
                </c:pt>
                <c:pt idx="13">
                  <c:v>0.33127437234925833</c:v>
                </c:pt>
                <c:pt idx="14">
                  <c:v>0.35794379463845583</c:v>
                </c:pt>
                <c:pt idx="15">
                  <c:v>0.36755259694786152</c:v>
                </c:pt>
                <c:pt idx="16">
                  <c:v>0.35794379463845583</c:v>
                </c:pt>
                <c:pt idx="17">
                  <c:v>0.33127437234925833</c:v>
                </c:pt>
                <c:pt idx="18">
                  <c:v>0.29301067996481306</c:v>
                </c:pt>
                <c:pt idx="19">
                  <c:v>0.2496659048220892</c:v>
                </c:pt>
                <c:pt idx="20">
                  <c:v>0.20674833578317209</c:v>
                </c:pt>
                <c:pt idx="21">
                  <c:v>0.16780158735749706</c:v>
                </c:pt>
                <c:pt idx="22">
                  <c:v>0.13446171682048136</c:v>
                </c:pt>
                <c:pt idx="23">
                  <c:v>0.10700705749349003</c:v>
                </c:pt>
                <c:pt idx="24">
                  <c:v>8.4955759279738682E-2</c:v>
                </c:pt>
                <c:pt idx="25">
                  <c:v>6.7509660663892967E-2</c:v>
                </c:pt>
                <c:pt idx="26">
                  <c:v>5.3818288156802389E-2</c:v>
                </c:pt>
                <c:pt idx="27">
                  <c:v>4.3107594875663999E-2</c:v>
                </c:pt>
                <c:pt idx="28">
                  <c:v>3.4726608402172142E-2</c:v>
                </c:pt>
                <c:pt idx="29">
                  <c:v>2.8151623178220599E-2</c:v>
                </c:pt>
                <c:pt idx="30">
                  <c:v>2.2972037309241113E-2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F7-4072-A147-A829BDC27058}"/>
            </c:ext>
          </c:extLst>
        </c:ser>
        <c:ser>
          <c:idx val="1"/>
          <c:order val="1"/>
          <c:tx>
            <c:strRef>
              <c:f>Norm.t.dist!$C$1</c:f>
              <c:strCache>
                <c:ptCount val="1"/>
                <c:pt idx="0">
                  <c:v>f (t) - 10df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Norm.t.dist!$A$7:$A$37</c:f>
              <c:numCache>
                <c:formatCode>General</c:formatCode>
                <c:ptCount val="31"/>
                <c:pt idx="0">
                  <c:v>-3</c:v>
                </c:pt>
                <c:pt idx="1">
                  <c:v>-2.8</c:v>
                </c:pt>
                <c:pt idx="2">
                  <c:v>-2.6</c:v>
                </c:pt>
                <c:pt idx="3">
                  <c:v>-2.4</c:v>
                </c:pt>
                <c:pt idx="4">
                  <c:v>-2.2000000000000002</c:v>
                </c:pt>
                <c:pt idx="5">
                  <c:v>-2</c:v>
                </c:pt>
                <c:pt idx="6">
                  <c:v>-1.8</c:v>
                </c:pt>
                <c:pt idx="7">
                  <c:v>-1.6</c:v>
                </c:pt>
                <c:pt idx="8">
                  <c:v>-1.4</c:v>
                </c:pt>
                <c:pt idx="9">
                  <c:v>-1.2</c:v>
                </c:pt>
                <c:pt idx="10">
                  <c:v>-1</c:v>
                </c:pt>
                <c:pt idx="11">
                  <c:v>-0.8</c:v>
                </c:pt>
                <c:pt idx="12">
                  <c:v>-0.6</c:v>
                </c:pt>
                <c:pt idx="13">
                  <c:v>-0.4</c:v>
                </c:pt>
                <c:pt idx="14">
                  <c:v>-0.2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1.6</c:v>
                </c:pt>
                <c:pt idx="24">
                  <c:v>1.8</c:v>
                </c:pt>
                <c:pt idx="25">
                  <c:v>2</c:v>
                </c:pt>
                <c:pt idx="26">
                  <c:v>2.2000000000000002</c:v>
                </c:pt>
                <c:pt idx="27">
                  <c:v>2.4</c:v>
                </c:pt>
                <c:pt idx="28">
                  <c:v>2.6</c:v>
                </c:pt>
                <c:pt idx="29">
                  <c:v>2.80000000000001</c:v>
                </c:pt>
                <c:pt idx="30">
                  <c:v>3.0000000000000102</c:v>
                </c:pt>
              </c:numCache>
            </c:numRef>
          </c:xVal>
          <c:yVal>
            <c:numRef>
              <c:f>Norm.t.dist!$C$7:$C$37</c:f>
              <c:numCache>
                <c:formatCode>General</c:formatCode>
                <c:ptCount val="31"/>
                <c:pt idx="0">
                  <c:v>1.1400549464542524E-2</c:v>
                </c:pt>
                <c:pt idx="1">
                  <c:v>1.6121257439422144E-2</c:v>
                </c:pt>
                <c:pt idx="2">
                  <c:v>2.2728119798464959E-2</c:v>
                </c:pt>
                <c:pt idx="3">
                  <c:v>3.1879493750030567E-2</c:v>
                </c:pt>
                <c:pt idx="4">
                  <c:v>4.4379676614245689E-2</c:v>
                </c:pt>
                <c:pt idx="5">
                  <c:v>6.1145766321218181E-2</c:v>
                </c:pt>
                <c:pt idx="6">
                  <c:v>8.3116389653879602E-2</c:v>
                </c:pt>
                <c:pt idx="7">
                  <c:v>0.11107787729698333</c:v>
                </c:pt>
                <c:pt idx="8">
                  <c:v>0.14539487566000614</c:v>
                </c:pt>
                <c:pt idx="9">
                  <c:v>0.18566389362670319</c:v>
                </c:pt>
                <c:pt idx="10">
                  <c:v>0.23036198922913867</c:v>
                </c:pt>
                <c:pt idx="11">
                  <c:v>0.27662513233825647</c:v>
                </c:pt>
                <c:pt idx="12">
                  <c:v>0.32032581052912462</c:v>
                </c:pt>
                <c:pt idx="13">
                  <c:v>0.35657853369790399</c:v>
                </c:pt>
                <c:pt idx="14">
                  <c:v>0.38065818105444926</c:v>
                </c:pt>
                <c:pt idx="15">
                  <c:v>0.38910838396603115</c:v>
                </c:pt>
                <c:pt idx="16">
                  <c:v>0.38065818105444926</c:v>
                </c:pt>
                <c:pt idx="17">
                  <c:v>0.35657853369790399</c:v>
                </c:pt>
                <c:pt idx="18">
                  <c:v>0.32032581052912462</c:v>
                </c:pt>
                <c:pt idx="19">
                  <c:v>0.27662513233825647</c:v>
                </c:pt>
                <c:pt idx="20">
                  <c:v>0.23036198922913867</c:v>
                </c:pt>
                <c:pt idx="21">
                  <c:v>0.18566389362670319</c:v>
                </c:pt>
                <c:pt idx="22">
                  <c:v>0.14539487566000614</c:v>
                </c:pt>
                <c:pt idx="23">
                  <c:v>0.11107787729698333</c:v>
                </c:pt>
                <c:pt idx="24">
                  <c:v>8.3116389653879602E-2</c:v>
                </c:pt>
                <c:pt idx="25">
                  <c:v>6.1145766321218181E-2</c:v>
                </c:pt>
                <c:pt idx="26">
                  <c:v>4.4379676614245689E-2</c:v>
                </c:pt>
                <c:pt idx="27">
                  <c:v>3.1879493750030567E-2</c:v>
                </c:pt>
                <c:pt idx="28">
                  <c:v>2.2728119798464959E-2</c:v>
                </c:pt>
                <c:pt idx="29">
                  <c:v>1.612125743942186E-2</c:v>
                </c:pt>
                <c:pt idx="30">
                  <c:v>1.1400549464542326E-2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BF7-4072-A147-A829BDC270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8602512"/>
        <c:axId val="418605792"/>
      </c:scatterChart>
      <c:valAx>
        <c:axId val="418602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605792"/>
        <c:crosses val="autoZero"/>
        <c:crossBetween val="midCat"/>
      </c:valAx>
      <c:valAx>
        <c:axId val="41860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6025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Norm.s.dist!$B$1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Norm.s.dist!$A$2:$A$32</c:f>
              <c:numCache>
                <c:formatCode>General</c:formatCode>
                <c:ptCount val="31"/>
                <c:pt idx="0">
                  <c:v>-3</c:v>
                </c:pt>
                <c:pt idx="1">
                  <c:v>-2.8</c:v>
                </c:pt>
                <c:pt idx="2">
                  <c:v>-2.6</c:v>
                </c:pt>
                <c:pt idx="3">
                  <c:v>-2.4</c:v>
                </c:pt>
                <c:pt idx="4">
                  <c:v>-2.2000000000000002</c:v>
                </c:pt>
                <c:pt idx="5">
                  <c:v>-2</c:v>
                </c:pt>
                <c:pt idx="6">
                  <c:v>-1.8</c:v>
                </c:pt>
                <c:pt idx="7">
                  <c:v>-1.6</c:v>
                </c:pt>
                <c:pt idx="8">
                  <c:v>-1.4</c:v>
                </c:pt>
                <c:pt idx="9">
                  <c:v>-1.2</c:v>
                </c:pt>
                <c:pt idx="10">
                  <c:v>-1</c:v>
                </c:pt>
                <c:pt idx="11">
                  <c:v>-0.8</c:v>
                </c:pt>
                <c:pt idx="12">
                  <c:v>-0.6</c:v>
                </c:pt>
                <c:pt idx="13">
                  <c:v>-0.4</c:v>
                </c:pt>
                <c:pt idx="14">
                  <c:v>-0.2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1.6</c:v>
                </c:pt>
                <c:pt idx="24">
                  <c:v>1.8</c:v>
                </c:pt>
                <c:pt idx="25">
                  <c:v>2</c:v>
                </c:pt>
                <c:pt idx="26">
                  <c:v>2.2000000000000002</c:v>
                </c:pt>
                <c:pt idx="27">
                  <c:v>2.4</c:v>
                </c:pt>
                <c:pt idx="28">
                  <c:v>2.6</c:v>
                </c:pt>
                <c:pt idx="29">
                  <c:v>2.80000000000001</c:v>
                </c:pt>
                <c:pt idx="30">
                  <c:v>3.0000000000000102</c:v>
                </c:pt>
              </c:numCache>
            </c:numRef>
          </c:xVal>
          <c:yVal>
            <c:numRef>
              <c:f>Norm.s.dist!$B$2:$B$32</c:f>
              <c:numCache>
                <c:formatCode>General</c:formatCode>
                <c:ptCount val="31"/>
                <c:pt idx="0">
                  <c:v>4.4318484119380075E-3</c:v>
                </c:pt>
                <c:pt idx="1">
                  <c:v>7.9154515829799686E-3</c:v>
                </c:pt>
                <c:pt idx="2">
                  <c:v>1.3582969233685613E-2</c:v>
                </c:pt>
                <c:pt idx="3">
                  <c:v>2.2394530294842899E-2</c:v>
                </c:pt>
                <c:pt idx="4">
                  <c:v>3.5474592846231424E-2</c:v>
                </c:pt>
                <c:pt idx="5">
                  <c:v>5.3990966513188063E-2</c:v>
                </c:pt>
                <c:pt idx="6">
                  <c:v>7.8950158300894149E-2</c:v>
                </c:pt>
                <c:pt idx="7">
                  <c:v>0.11092083467945554</c:v>
                </c:pt>
                <c:pt idx="8">
                  <c:v>0.14972746563574488</c:v>
                </c:pt>
                <c:pt idx="9">
                  <c:v>0.19418605498321295</c:v>
                </c:pt>
                <c:pt idx="10">
                  <c:v>0.24197072451914337</c:v>
                </c:pt>
                <c:pt idx="11">
                  <c:v>0.28969155276148273</c:v>
                </c:pt>
                <c:pt idx="12">
                  <c:v>0.33322460289179967</c:v>
                </c:pt>
                <c:pt idx="13">
                  <c:v>0.36827014030332333</c:v>
                </c:pt>
                <c:pt idx="14">
                  <c:v>0.39104269397545588</c:v>
                </c:pt>
                <c:pt idx="15">
                  <c:v>0.3989422804014327</c:v>
                </c:pt>
                <c:pt idx="16">
                  <c:v>0.39104269397545588</c:v>
                </c:pt>
                <c:pt idx="17">
                  <c:v>0.36827014030332333</c:v>
                </c:pt>
                <c:pt idx="18">
                  <c:v>0.33322460289179967</c:v>
                </c:pt>
                <c:pt idx="19">
                  <c:v>0.28969155276148273</c:v>
                </c:pt>
                <c:pt idx="20">
                  <c:v>0.24197072451914337</c:v>
                </c:pt>
                <c:pt idx="21">
                  <c:v>0.19418605498321295</c:v>
                </c:pt>
                <c:pt idx="22">
                  <c:v>0.14972746563574488</c:v>
                </c:pt>
                <c:pt idx="23">
                  <c:v>0.11092083467945554</c:v>
                </c:pt>
                <c:pt idx="24">
                  <c:v>7.8950158300894149E-2</c:v>
                </c:pt>
                <c:pt idx="25">
                  <c:v>5.3990966513188063E-2</c:v>
                </c:pt>
                <c:pt idx="26">
                  <c:v>3.5474592846231424E-2</c:v>
                </c:pt>
                <c:pt idx="27">
                  <c:v>2.2394530294842899E-2</c:v>
                </c:pt>
                <c:pt idx="28">
                  <c:v>1.3582969233685613E-2</c:v>
                </c:pt>
                <c:pt idx="29">
                  <c:v>7.915451582979743E-3</c:v>
                </c:pt>
                <c:pt idx="30">
                  <c:v>4.431848411937874E-3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B8C-4ED2-B660-3C4D7B7DBB60}"/>
            </c:ext>
          </c:extLst>
        </c:ser>
        <c:ser>
          <c:idx val="1"/>
          <c:order val="1"/>
          <c:tx>
            <c:v>Örneklem</c:v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'z testi alt kuyruk'!$G$17:$G$18</c:f>
              <c:numCache>
                <c:formatCode>General</c:formatCode>
                <c:ptCount val="2"/>
                <c:pt idx="0">
                  <c:v>-1.8335757415498248</c:v>
                </c:pt>
                <c:pt idx="1">
                  <c:v>-1.8335757415498248</c:v>
                </c:pt>
              </c:numCache>
            </c:numRef>
          </c:xVal>
          <c:yVal>
            <c:numRef>
              <c:f>'z testi alt kuyruk'!$H$17:$H$18</c:f>
              <c:numCache>
                <c:formatCode>General</c:formatCode>
                <c:ptCount val="2"/>
                <c:pt idx="0">
                  <c:v>7.4278143713476449E-2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B8C-4ED2-B660-3C4D7B7DBB60}"/>
            </c:ext>
          </c:extLst>
        </c:ser>
        <c:ser>
          <c:idx val="2"/>
          <c:order val="2"/>
          <c:tx>
            <c:v>zkritik alt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'z testi alt kuyruk'!$J$17:$J$18</c:f>
              <c:numCache>
                <c:formatCode>General</c:formatCode>
                <c:ptCount val="2"/>
                <c:pt idx="0">
                  <c:v>-1.6448536269514715</c:v>
                </c:pt>
                <c:pt idx="1">
                  <c:v>-1.6448536269514715</c:v>
                </c:pt>
              </c:numCache>
            </c:numRef>
          </c:xVal>
          <c:yVal>
            <c:numRef>
              <c:f>'z testi alt kuyruk'!$K$17:$K$18</c:f>
              <c:numCache>
                <c:formatCode>General</c:formatCode>
                <c:ptCount val="2"/>
                <c:pt idx="0">
                  <c:v>0.10313564037537151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B8C-4ED2-B660-3C4D7B7DBB60}"/>
            </c:ext>
          </c:extLst>
        </c:ser>
        <c:ser>
          <c:idx val="3"/>
          <c:order val="3"/>
          <c:tx>
            <c:v>zkritik üst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'z testi alt kuyruk'!$M$17:$M$18</c:f>
              <c:numCache>
                <c:formatCode>General</c:formatCode>
                <c:ptCount val="2"/>
              </c:numCache>
            </c:numRef>
          </c:xVal>
          <c:yVal>
            <c:numRef>
              <c:f>'z testi alt kuyruk'!$N$17:$N$18</c:f>
              <c:numCache>
                <c:formatCode>General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B8C-4ED2-B660-3C4D7B7DBB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0783760"/>
        <c:axId val="390780808"/>
      </c:scatterChart>
      <c:valAx>
        <c:axId val="390783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0780808"/>
        <c:crosses val="autoZero"/>
        <c:crossBetween val="midCat"/>
      </c:valAx>
      <c:valAx>
        <c:axId val="390780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07837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1"/>
          <c:order val="1"/>
          <c:tx>
            <c:v>Örneklem</c:v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'z testi alt kuyruk (2)'!$G$17:$G$18</c:f>
              <c:numCache>
                <c:formatCode>General</c:formatCode>
                <c:ptCount val="2"/>
                <c:pt idx="0">
                  <c:v>-1.8200000000661021</c:v>
                </c:pt>
                <c:pt idx="1">
                  <c:v>-1.8200000000661021</c:v>
                </c:pt>
              </c:numCache>
            </c:numRef>
          </c:xVal>
          <c:yVal>
            <c:numRef>
              <c:f>'z testi alt kuyruk (2)'!$H$17:$H$18</c:f>
              <c:numCache>
                <c:formatCode>General</c:formatCode>
                <c:ptCount val="2"/>
                <c:pt idx="0">
                  <c:v>7.6143273687046834E-2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8C4-4EEF-984F-9DAC50CCDDD4}"/>
            </c:ext>
          </c:extLst>
        </c:ser>
        <c:ser>
          <c:idx val="2"/>
          <c:order val="2"/>
          <c:tx>
            <c:v>zkritik alt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'z testi alt kuyruk (2)'!$J$17:$J$18</c:f>
              <c:numCache>
                <c:formatCode>General</c:formatCode>
                <c:ptCount val="2"/>
                <c:pt idx="0">
                  <c:v>-1.6448536269514715</c:v>
                </c:pt>
                <c:pt idx="1">
                  <c:v>-1.6448536269514715</c:v>
                </c:pt>
              </c:numCache>
            </c:numRef>
          </c:xVal>
          <c:yVal>
            <c:numRef>
              <c:f>'z testi alt kuyruk (2)'!$K$17:$K$18</c:f>
              <c:numCache>
                <c:formatCode>General</c:formatCode>
                <c:ptCount val="2"/>
                <c:pt idx="0">
                  <c:v>0.10313564037537151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8C4-4EEF-984F-9DAC50CCDDD4}"/>
            </c:ext>
          </c:extLst>
        </c:ser>
        <c:ser>
          <c:idx val="3"/>
          <c:order val="3"/>
          <c:tx>
            <c:v>zkritik üst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'z testi alt kuyruk (2)'!$M$17:$M$18</c:f>
              <c:numCache>
                <c:formatCode>General</c:formatCode>
                <c:ptCount val="2"/>
              </c:numCache>
            </c:numRef>
          </c:xVal>
          <c:yVal>
            <c:numRef>
              <c:f>'z testi alt kuyruk (2)'!$N$17:$N$18</c:f>
              <c:numCache>
                <c:formatCode>General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8C4-4EEF-984F-9DAC50CCD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0783760"/>
        <c:axId val="390780808"/>
      </c:scatterChart>
      <c:scatterChart>
        <c:scatterStyle val="smoothMarker"/>
        <c:varyColors val="0"/>
        <c:ser>
          <c:idx val="0"/>
          <c:order val="0"/>
          <c:tx>
            <c:strRef>
              <c:f>[2]Norm.s.dist!$B$1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[2]Norm.s.dist!$A$2:$A$32</c:f>
              <c:numCache>
                <c:formatCode>General</c:formatCode>
                <c:ptCount val="31"/>
                <c:pt idx="0">
                  <c:v>-3</c:v>
                </c:pt>
                <c:pt idx="1">
                  <c:v>-2.8</c:v>
                </c:pt>
                <c:pt idx="2">
                  <c:v>-2.6</c:v>
                </c:pt>
                <c:pt idx="3">
                  <c:v>-2.4</c:v>
                </c:pt>
                <c:pt idx="4">
                  <c:v>-2.2000000000000002</c:v>
                </c:pt>
                <c:pt idx="5">
                  <c:v>-2</c:v>
                </c:pt>
                <c:pt idx="6">
                  <c:v>-1.8</c:v>
                </c:pt>
                <c:pt idx="7">
                  <c:v>-1.6</c:v>
                </c:pt>
                <c:pt idx="8">
                  <c:v>-1.4</c:v>
                </c:pt>
                <c:pt idx="9">
                  <c:v>-1.2</c:v>
                </c:pt>
                <c:pt idx="10">
                  <c:v>-1</c:v>
                </c:pt>
                <c:pt idx="11">
                  <c:v>-0.8</c:v>
                </c:pt>
                <c:pt idx="12">
                  <c:v>-0.6</c:v>
                </c:pt>
                <c:pt idx="13">
                  <c:v>-0.4</c:v>
                </c:pt>
                <c:pt idx="14">
                  <c:v>-0.2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1.6</c:v>
                </c:pt>
                <c:pt idx="24">
                  <c:v>1.8</c:v>
                </c:pt>
                <c:pt idx="25">
                  <c:v>2</c:v>
                </c:pt>
                <c:pt idx="26">
                  <c:v>2.2000000000000002</c:v>
                </c:pt>
                <c:pt idx="27">
                  <c:v>2.4</c:v>
                </c:pt>
                <c:pt idx="28">
                  <c:v>2.6</c:v>
                </c:pt>
                <c:pt idx="29">
                  <c:v>2.80000000000001</c:v>
                </c:pt>
                <c:pt idx="30">
                  <c:v>3.0000000000000102</c:v>
                </c:pt>
              </c:numCache>
            </c:numRef>
          </c:xVal>
          <c:yVal>
            <c:numRef>
              <c:f>[2]Norm.s.dist!$B$2:$B$32</c:f>
              <c:numCache>
                <c:formatCode>General</c:formatCode>
                <c:ptCount val="31"/>
                <c:pt idx="0">
                  <c:v>4.4318484119380075E-3</c:v>
                </c:pt>
                <c:pt idx="1">
                  <c:v>7.9154515829799686E-3</c:v>
                </c:pt>
                <c:pt idx="2">
                  <c:v>1.3582969233685613E-2</c:v>
                </c:pt>
                <c:pt idx="3">
                  <c:v>2.2394530294842899E-2</c:v>
                </c:pt>
                <c:pt idx="4">
                  <c:v>3.5474592846231424E-2</c:v>
                </c:pt>
                <c:pt idx="5">
                  <c:v>5.3990966513188063E-2</c:v>
                </c:pt>
                <c:pt idx="6">
                  <c:v>7.8950158300894149E-2</c:v>
                </c:pt>
                <c:pt idx="7">
                  <c:v>0.11092083467945554</c:v>
                </c:pt>
                <c:pt idx="8">
                  <c:v>0.14972746563574488</c:v>
                </c:pt>
                <c:pt idx="9">
                  <c:v>0.19418605498321295</c:v>
                </c:pt>
                <c:pt idx="10">
                  <c:v>0.24197072451914337</c:v>
                </c:pt>
                <c:pt idx="11">
                  <c:v>0.28969155276148273</c:v>
                </c:pt>
                <c:pt idx="12">
                  <c:v>0.33322460289179967</c:v>
                </c:pt>
                <c:pt idx="13">
                  <c:v>0.36827014030332333</c:v>
                </c:pt>
                <c:pt idx="14">
                  <c:v>0.39104269397545588</c:v>
                </c:pt>
                <c:pt idx="15">
                  <c:v>0.3989422804014327</c:v>
                </c:pt>
                <c:pt idx="16">
                  <c:v>0.39104269397545588</c:v>
                </c:pt>
                <c:pt idx="17">
                  <c:v>0.36827014030332333</c:v>
                </c:pt>
                <c:pt idx="18">
                  <c:v>0.33322460289179967</c:v>
                </c:pt>
                <c:pt idx="19">
                  <c:v>0.28969155276148273</c:v>
                </c:pt>
                <c:pt idx="20">
                  <c:v>0.24197072451914337</c:v>
                </c:pt>
                <c:pt idx="21">
                  <c:v>0.19418605498321295</c:v>
                </c:pt>
                <c:pt idx="22">
                  <c:v>0.14972746563574488</c:v>
                </c:pt>
                <c:pt idx="23">
                  <c:v>0.11092083467945554</c:v>
                </c:pt>
                <c:pt idx="24">
                  <c:v>7.8950158300894149E-2</c:v>
                </c:pt>
                <c:pt idx="25">
                  <c:v>5.3990966513188063E-2</c:v>
                </c:pt>
                <c:pt idx="26">
                  <c:v>3.5474592846231424E-2</c:v>
                </c:pt>
                <c:pt idx="27">
                  <c:v>2.2394530294842899E-2</c:v>
                </c:pt>
                <c:pt idx="28">
                  <c:v>1.3582969233685613E-2</c:v>
                </c:pt>
                <c:pt idx="29">
                  <c:v>7.915451582979743E-3</c:v>
                </c:pt>
                <c:pt idx="30">
                  <c:v>4.431848411937874E-3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8C4-4EEF-984F-9DAC50CCD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0783760"/>
        <c:axId val="390780808"/>
      </c:scatterChart>
      <c:valAx>
        <c:axId val="390783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0780808"/>
        <c:crosses val="autoZero"/>
        <c:crossBetween val="midCat"/>
      </c:valAx>
      <c:valAx>
        <c:axId val="390780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07837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Norm.s.dist!$B$1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Norm.s.dist!$A$2:$A$32</c:f>
              <c:numCache>
                <c:formatCode>General</c:formatCode>
                <c:ptCount val="31"/>
                <c:pt idx="0">
                  <c:v>-3</c:v>
                </c:pt>
                <c:pt idx="1">
                  <c:v>-2.8</c:v>
                </c:pt>
                <c:pt idx="2">
                  <c:v>-2.6</c:v>
                </c:pt>
                <c:pt idx="3">
                  <c:v>-2.4</c:v>
                </c:pt>
                <c:pt idx="4">
                  <c:v>-2.2000000000000002</c:v>
                </c:pt>
                <c:pt idx="5">
                  <c:v>-2</c:v>
                </c:pt>
                <c:pt idx="6">
                  <c:v>-1.8</c:v>
                </c:pt>
                <c:pt idx="7">
                  <c:v>-1.6</c:v>
                </c:pt>
                <c:pt idx="8">
                  <c:v>-1.4</c:v>
                </c:pt>
                <c:pt idx="9">
                  <c:v>-1.2</c:v>
                </c:pt>
                <c:pt idx="10">
                  <c:v>-1</c:v>
                </c:pt>
                <c:pt idx="11">
                  <c:v>-0.8</c:v>
                </c:pt>
                <c:pt idx="12">
                  <c:v>-0.6</c:v>
                </c:pt>
                <c:pt idx="13">
                  <c:v>-0.4</c:v>
                </c:pt>
                <c:pt idx="14">
                  <c:v>-0.2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1.6</c:v>
                </c:pt>
                <c:pt idx="24">
                  <c:v>1.8</c:v>
                </c:pt>
                <c:pt idx="25">
                  <c:v>2</c:v>
                </c:pt>
                <c:pt idx="26">
                  <c:v>2.2000000000000002</c:v>
                </c:pt>
                <c:pt idx="27">
                  <c:v>2.4</c:v>
                </c:pt>
                <c:pt idx="28">
                  <c:v>2.6</c:v>
                </c:pt>
                <c:pt idx="29">
                  <c:v>2.80000000000001</c:v>
                </c:pt>
                <c:pt idx="30">
                  <c:v>3.0000000000000102</c:v>
                </c:pt>
              </c:numCache>
            </c:numRef>
          </c:xVal>
          <c:yVal>
            <c:numRef>
              <c:f>Norm.s.dist!$B$2:$B$32</c:f>
              <c:numCache>
                <c:formatCode>General</c:formatCode>
                <c:ptCount val="31"/>
                <c:pt idx="0">
                  <c:v>4.4318484119380075E-3</c:v>
                </c:pt>
                <c:pt idx="1">
                  <c:v>7.9154515829799686E-3</c:v>
                </c:pt>
                <c:pt idx="2">
                  <c:v>1.3582969233685613E-2</c:v>
                </c:pt>
                <c:pt idx="3">
                  <c:v>2.2394530294842899E-2</c:v>
                </c:pt>
                <c:pt idx="4">
                  <c:v>3.5474592846231424E-2</c:v>
                </c:pt>
                <c:pt idx="5">
                  <c:v>5.3990966513188063E-2</c:v>
                </c:pt>
                <c:pt idx="6">
                  <c:v>7.8950158300894149E-2</c:v>
                </c:pt>
                <c:pt idx="7">
                  <c:v>0.11092083467945554</c:v>
                </c:pt>
                <c:pt idx="8">
                  <c:v>0.14972746563574488</c:v>
                </c:pt>
                <c:pt idx="9">
                  <c:v>0.19418605498321295</c:v>
                </c:pt>
                <c:pt idx="10">
                  <c:v>0.24197072451914337</c:v>
                </c:pt>
                <c:pt idx="11">
                  <c:v>0.28969155276148273</c:v>
                </c:pt>
                <c:pt idx="12">
                  <c:v>0.33322460289179967</c:v>
                </c:pt>
                <c:pt idx="13">
                  <c:v>0.36827014030332333</c:v>
                </c:pt>
                <c:pt idx="14">
                  <c:v>0.39104269397545588</c:v>
                </c:pt>
                <c:pt idx="15">
                  <c:v>0.3989422804014327</c:v>
                </c:pt>
                <c:pt idx="16">
                  <c:v>0.39104269397545588</c:v>
                </c:pt>
                <c:pt idx="17">
                  <c:v>0.36827014030332333</c:v>
                </c:pt>
                <c:pt idx="18">
                  <c:v>0.33322460289179967</c:v>
                </c:pt>
                <c:pt idx="19">
                  <c:v>0.28969155276148273</c:v>
                </c:pt>
                <c:pt idx="20">
                  <c:v>0.24197072451914337</c:v>
                </c:pt>
                <c:pt idx="21">
                  <c:v>0.19418605498321295</c:v>
                </c:pt>
                <c:pt idx="22">
                  <c:v>0.14972746563574488</c:v>
                </c:pt>
                <c:pt idx="23">
                  <c:v>0.11092083467945554</c:v>
                </c:pt>
                <c:pt idx="24">
                  <c:v>7.8950158300894149E-2</c:v>
                </c:pt>
                <c:pt idx="25">
                  <c:v>5.3990966513188063E-2</c:v>
                </c:pt>
                <c:pt idx="26">
                  <c:v>3.5474592846231424E-2</c:v>
                </c:pt>
                <c:pt idx="27">
                  <c:v>2.2394530294842899E-2</c:v>
                </c:pt>
                <c:pt idx="28">
                  <c:v>1.3582969233685613E-2</c:v>
                </c:pt>
                <c:pt idx="29">
                  <c:v>7.915451582979743E-3</c:v>
                </c:pt>
                <c:pt idx="30">
                  <c:v>4.431848411937874E-3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5D2-4CF8-B900-817D364A5373}"/>
            </c:ext>
          </c:extLst>
        </c:ser>
        <c:ser>
          <c:idx val="1"/>
          <c:order val="1"/>
          <c:tx>
            <c:v>Örneklem</c:v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'z testi üst kuyruk'!$F$20:$F$21</c:f>
              <c:numCache>
                <c:formatCode>General</c:formatCode>
                <c:ptCount val="2"/>
                <c:pt idx="0">
                  <c:v>0.84970583144992262</c:v>
                </c:pt>
                <c:pt idx="1">
                  <c:v>0.84970583144992262</c:v>
                </c:pt>
              </c:numCache>
            </c:numRef>
          </c:xVal>
          <c:yVal>
            <c:numRef>
              <c:f>'z testi üst kuyruk'!$G$20:$G$21</c:f>
              <c:numCache>
                <c:formatCode>General</c:formatCode>
                <c:ptCount val="2"/>
                <c:pt idx="0">
                  <c:v>0.27805439104028029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5D2-4CF8-B900-817D364A5373}"/>
            </c:ext>
          </c:extLst>
        </c:ser>
        <c:ser>
          <c:idx val="2"/>
          <c:order val="2"/>
          <c:tx>
            <c:v>zkritik alt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'z testi üst kuyruk'!$I$20:$I$21</c:f>
              <c:numCache>
                <c:formatCode>General</c:formatCode>
                <c:ptCount val="2"/>
                <c:pt idx="0">
                  <c:v>1.6448536269514715</c:v>
                </c:pt>
                <c:pt idx="1">
                  <c:v>1.6448536269514715</c:v>
                </c:pt>
              </c:numCache>
            </c:numRef>
          </c:xVal>
          <c:yVal>
            <c:numRef>
              <c:f>'z testi üst kuyruk'!$J$20:$J$21</c:f>
              <c:numCache>
                <c:formatCode>General</c:formatCode>
                <c:ptCount val="2"/>
                <c:pt idx="0">
                  <c:v>0.10313564037537151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5D2-4CF8-B900-817D364A5373}"/>
            </c:ext>
          </c:extLst>
        </c:ser>
        <c:ser>
          <c:idx val="3"/>
          <c:order val="3"/>
          <c:tx>
            <c:v>zkritik üst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'z testi üst kuyruk'!$L$20:$L$21</c:f>
              <c:numCache>
                <c:formatCode>General</c:formatCode>
                <c:ptCount val="2"/>
              </c:numCache>
            </c:numRef>
          </c:xVal>
          <c:yVal>
            <c:numRef>
              <c:f>'z testi üst kuyruk'!$M$20:$M$21</c:f>
              <c:numCache>
                <c:formatCode>General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5D2-4CF8-B900-817D364A5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0783760"/>
        <c:axId val="390780808"/>
      </c:scatterChart>
      <c:valAx>
        <c:axId val="390783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0780808"/>
        <c:crosses val="autoZero"/>
        <c:crossBetween val="midCat"/>
      </c:valAx>
      <c:valAx>
        <c:axId val="390780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07837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[2]Norm.s.dist!$B$1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[2]Norm.s.dist!$A$2:$A$32</c:f>
              <c:numCache>
                <c:formatCode>General</c:formatCode>
                <c:ptCount val="31"/>
                <c:pt idx="0">
                  <c:v>-3</c:v>
                </c:pt>
                <c:pt idx="1">
                  <c:v>-2.8</c:v>
                </c:pt>
                <c:pt idx="2">
                  <c:v>-2.6</c:v>
                </c:pt>
                <c:pt idx="3">
                  <c:v>-2.4</c:v>
                </c:pt>
                <c:pt idx="4">
                  <c:v>-2.2000000000000002</c:v>
                </c:pt>
                <c:pt idx="5">
                  <c:v>-2</c:v>
                </c:pt>
                <c:pt idx="6">
                  <c:v>-1.8</c:v>
                </c:pt>
                <c:pt idx="7">
                  <c:v>-1.6</c:v>
                </c:pt>
                <c:pt idx="8">
                  <c:v>-1.4</c:v>
                </c:pt>
                <c:pt idx="9">
                  <c:v>-1.2</c:v>
                </c:pt>
                <c:pt idx="10">
                  <c:v>-1</c:v>
                </c:pt>
                <c:pt idx="11">
                  <c:v>-0.8</c:v>
                </c:pt>
                <c:pt idx="12">
                  <c:v>-0.6</c:v>
                </c:pt>
                <c:pt idx="13">
                  <c:v>-0.4</c:v>
                </c:pt>
                <c:pt idx="14">
                  <c:v>-0.2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1.6</c:v>
                </c:pt>
                <c:pt idx="24">
                  <c:v>1.8</c:v>
                </c:pt>
                <c:pt idx="25">
                  <c:v>2</c:v>
                </c:pt>
                <c:pt idx="26">
                  <c:v>2.2000000000000002</c:v>
                </c:pt>
                <c:pt idx="27">
                  <c:v>2.4</c:v>
                </c:pt>
                <c:pt idx="28">
                  <c:v>2.6</c:v>
                </c:pt>
                <c:pt idx="29">
                  <c:v>2.80000000000001</c:v>
                </c:pt>
                <c:pt idx="30">
                  <c:v>3.0000000000000102</c:v>
                </c:pt>
              </c:numCache>
            </c:numRef>
          </c:xVal>
          <c:yVal>
            <c:numRef>
              <c:f>[2]Norm.s.dist!$B$2:$B$32</c:f>
              <c:numCache>
                <c:formatCode>General</c:formatCode>
                <c:ptCount val="31"/>
                <c:pt idx="0">
                  <c:v>4.4318484119380075E-3</c:v>
                </c:pt>
                <c:pt idx="1">
                  <c:v>7.9154515829799686E-3</c:v>
                </c:pt>
                <c:pt idx="2">
                  <c:v>1.3582969233685613E-2</c:v>
                </c:pt>
                <c:pt idx="3">
                  <c:v>2.2394530294842899E-2</c:v>
                </c:pt>
                <c:pt idx="4">
                  <c:v>3.5474592846231424E-2</c:v>
                </c:pt>
                <c:pt idx="5">
                  <c:v>5.3990966513188063E-2</c:v>
                </c:pt>
                <c:pt idx="6">
                  <c:v>7.8950158300894149E-2</c:v>
                </c:pt>
                <c:pt idx="7">
                  <c:v>0.11092083467945554</c:v>
                </c:pt>
                <c:pt idx="8">
                  <c:v>0.14972746563574488</c:v>
                </c:pt>
                <c:pt idx="9">
                  <c:v>0.19418605498321295</c:v>
                </c:pt>
                <c:pt idx="10">
                  <c:v>0.24197072451914337</c:v>
                </c:pt>
                <c:pt idx="11">
                  <c:v>0.28969155276148273</c:v>
                </c:pt>
                <c:pt idx="12">
                  <c:v>0.33322460289179967</c:v>
                </c:pt>
                <c:pt idx="13">
                  <c:v>0.36827014030332333</c:v>
                </c:pt>
                <c:pt idx="14">
                  <c:v>0.39104269397545588</c:v>
                </c:pt>
                <c:pt idx="15">
                  <c:v>0.3989422804014327</c:v>
                </c:pt>
                <c:pt idx="16">
                  <c:v>0.39104269397545588</c:v>
                </c:pt>
                <c:pt idx="17">
                  <c:v>0.36827014030332333</c:v>
                </c:pt>
                <c:pt idx="18">
                  <c:v>0.33322460289179967</c:v>
                </c:pt>
                <c:pt idx="19">
                  <c:v>0.28969155276148273</c:v>
                </c:pt>
                <c:pt idx="20">
                  <c:v>0.24197072451914337</c:v>
                </c:pt>
                <c:pt idx="21">
                  <c:v>0.19418605498321295</c:v>
                </c:pt>
                <c:pt idx="22">
                  <c:v>0.14972746563574488</c:v>
                </c:pt>
                <c:pt idx="23">
                  <c:v>0.11092083467945554</c:v>
                </c:pt>
                <c:pt idx="24">
                  <c:v>7.8950158300894149E-2</c:v>
                </c:pt>
                <c:pt idx="25">
                  <c:v>5.3990966513188063E-2</c:v>
                </c:pt>
                <c:pt idx="26">
                  <c:v>3.5474592846231424E-2</c:v>
                </c:pt>
                <c:pt idx="27">
                  <c:v>2.2394530294842899E-2</c:v>
                </c:pt>
                <c:pt idx="28">
                  <c:v>1.3582969233685613E-2</c:v>
                </c:pt>
                <c:pt idx="29">
                  <c:v>7.915451582979743E-3</c:v>
                </c:pt>
                <c:pt idx="30">
                  <c:v>4.431848411937874E-3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1A-4BBB-B662-67C17A959664}"/>
            </c:ext>
          </c:extLst>
        </c:ser>
        <c:ser>
          <c:idx val="1"/>
          <c:order val="1"/>
          <c:tx>
            <c:v>Örneklem</c:v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'z testi üst kuyruk (2)'!$F$20:$F$21</c:f>
              <c:numCache>
                <c:formatCode>General</c:formatCode>
                <c:ptCount val="2"/>
                <c:pt idx="0">
                  <c:v>1.94000000007577</c:v>
                </c:pt>
                <c:pt idx="1">
                  <c:v>1.94000000007577</c:v>
                </c:pt>
              </c:numCache>
            </c:numRef>
          </c:xVal>
          <c:yVal>
            <c:numRef>
              <c:f>'z testi üst kuyruk (2)'!$G$20:$G$21</c:f>
              <c:numCache>
                <c:formatCode>General</c:formatCode>
                <c:ptCount val="2"/>
                <c:pt idx="0">
                  <c:v>6.0765168945632671E-2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E1A-4BBB-B662-67C17A959664}"/>
            </c:ext>
          </c:extLst>
        </c:ser>
        <c:ser>
          <c:idx val="2"/>
          <c:order val="2"/>
          <c:tx>
            <c:v>zkritik alt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'z testi üst kuyruk (2)'!$I$20:$I$21</c:f>
              <c:numCache>
                <c:formatCode>General</c:formatCode>
                <c:ptCount val="2"/>
                <c:pt idx="0">
                  <c:v>1.6448536269514715</c:v>
                </c:pt>
                <c:pt idx="1">
                  <c:v>1.6448536269514715</c:v>
                </c:pt>
              </c:numCache>
            </c:numRef>
          </c:xVal>
          <c:yVal>
            <c:numRef>
              <c:f>'z testi üst kuyruk (2)'!$J$20:$J$21</c:f>
              <c:numCache>
                <c:formatCode>General</c:formatCode>
                <c:ptCount val="2"/>
                <c:pt idx="0">
                  <c:v>0.10313564037537151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E1A-4BBB-B662-67C17A959664}"/>
            </c:ext>
          </c:extLst>
        </c:ser>
        <c:ser>
          <c:idx val="3"/>
          <c:order val="3"/>
          <c:tx>
            <c:v>zkritik üst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'z testi üst kuyruk (2)'!$L$20:$L$21</c:f>
              <c:numCache>
                <c:formatCode>General</c:formatCode>
                <c:ptCount val="2"/>
              </c:numCache>
            </c:numRef>
          </c:xVal>
          <c:yVal>
            <c:numRef>
              <c:f>'z testi üst kuyruk (2)'!$M$20:$M$21</c:f>
              <c:numCache>
                <c:formatCode>General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E1A-4BBB-B662-67C17A9596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0783760"/>
        <c:axId val="390780808"/>
      </c:scatterChart>
      <c:valAx>
        <c:axId val="390783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0780808"/>
        <c:crosses val="autoZero"/>
        <c:crossBetween val="midCat"/>
      </c:valAx>
      <c:valAx>
        <c:axId val="390780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07837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t Eğrisi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't testi çift kuyruk'!$Q$2:$Q$42</c:f>
              <c:numCache>
                <c:formatCode>General</c:formatCode>
                <c:ptCount val="41"/>
                <c:pt idx="0">
                  <c:v>-4</c:v>
                </c:pt>
                <c:pt idx="1">
                  <c:v>-3.8</c:v>
                </c:pt>
                <c:pt idx="2">
                  <c:v>-3.6</c:v>
                </c:pt>
                <c:pt idx="3">
                  <c:v>-3.4</c:v>
                </c:pt>
                <c:pt idx="4">
                  <c:v>-3.2</c:v>
                </c:pt>
                <c:pt idx="5">
                  <c:v>-3</c:v>
                </c:pt>
                <c:pt idx="6">
                  <c:v>-2.8</c:v>
                </c:pt>
                <c:pt idx="7">
                  <c:v>-2.6</c:v>
                </c:pt>
                <c:pt idx="8">
                  <c:v>-2.4</c:v>
                </c:pt>
                <c:pt idx="9">
                  <c:v>-2.2000000000000002</c:v>
                </c:pt>
                <c:pt idx="10">
                  <c:v>-2</c:v>
                </c:pt>
                <c:pt idx="11">
                  <c:v>-1.8</c:v>
                </c:pt>
                <c:pt idx="12">
                  <c:v>-1.6</c:v>
                </c:pt>
                <c:pt idx="13">
                  <c:v>-1.4</c:v>
                </c:pt>
                <c:pt idx="14">
                  <c:v>-1.2</c:v>
                </c:pt>
                <c:pt idx="15">
                  <c:v>-1</c:v>
                </c:pt>
                <c:pt idx="16">
                  <c:v>-0.8</c:v>
                </c:pt>
                <c:pt idx="17">
                  <c:v>-0.6</c:v>
                </c:pt>
                <c:pt idx="18">
                  <c:v>-0.4</c:v>
                </c:pt>
                <c:pt idx="19">
                  <c:v>-0.2</c:v>
                </c:pt>
                <c:pt idx="20">
                  <c:v>0</c:v>
                </c:pt>
                <c:pt idx="21">
                  <c:v>0.2</c:v>
                </c:pt>
                <c:pt idx="22">
                  <c:v>0.4</c:v>
                </c:pt>
                <c:pt idx="23">
                  <c:v>0.6</c:v>
                </c:pt>
                <c:pt idx="24">
                  <c:v>0.8</c:v>
                </c:pt>
                <c:pt idx="25">
                  <c:v>1</c:v>
                </c:pt>
                <c:pt idx="26">
                  <c:v>1.2</c:v>
                </c:pt>
                <c:pt idx="27">
                  <c:v>1.4</c:v>
                </c:pt>
                <c:pt idx="28">
                  <c:v>1.6</c:v>
                </c:pt>
                <c:pt idx="29">
                  <c:v>1.8</c:v>
                </c:pt>
                <c:pt idx="30">
                  <c:v>2</c:v>
                </c:pt>
                <c:pt idx="31">
                  <c:v>2.2000000000000002</c:v>
                </c:pt>
                <c:pt idx="32">
                  <c:v>2.4</c:v>
                </c:pt>
                <c:pt idx="33">
                  <c:v>2.6</c:v>
                </c:pt>
                <c:pt idx="34">
                  <c:v>2.80000000000001</c:v>
                </c:pt>
                <c:pt idx="35">
                  <c:v>3.0000000000000102</c:v>
                </c:pt>
                <c:pt idx="36">
                  <c:v>3.2000000000000099</c:v>
                </c:pt>
                <c:pt idx="37">
                  <c:v>3.4000000000000101</c:v>
                </c:pt>
                <c:pt idx="38">
                  <c:v>3.6000000000000099</c:v>
                </c:pt>
                <c:pt idx="39">
                  <c:v>3.80000000000001</c:v>
                </c:pt>
                <c:pt idx="40">
                  <c:v>4.0000000000000098</c:v>
                </c:pt>
              </c:numCache>
            </c:numRef>
          </c:xVal>
          <c:yVal>
            <c:numRef>
              <c:f>'t testi çift kuyruk'!$R$2:$R$42</c:f>
              <c:numCache>
                <c:formatCode>General</c:formatCode>
                <c:ptCount val="41"/>
                <c:pt idx="0">
                  <c:v>4.0545778608199745E-3</c:v>
                </c:pt>
                <c:pt idx="1">
                  <c:v>5.2449567027362688E-3</c:v>
                </c:pt>
                <c:pt idx="2">
                  <c:v>6.8232433725721872E-3</c:v>
                </c:pt>
                <c:pt idx="3">
                  <c:v>8.9246097998422879E-3</c:v>
                </c:pt>
                <c:pt idx="4">
                  <c:v>1.1732050950381833E-2</c:v>
                </c:pt>
                <c:pt idx="5">
                  <c:v>1.5491933384829664E-2</c:v>
                </c:pt>
                <c:pt idx="6">
                  <c:v>2.0532825303762353E-2</c:v>
                </c:pt>
                <c:pt idx="7">
                  <c:v>2.728648958835312E-2</c:v>
                </c:pt>
                <c:pt idx="8">
                  <c:v>3.6307755438038727E-2</c:v>
                </c:pt>
                <c:pt idx="9">
                  <c:v>4.8286145626861149E-2</c:v>
                </c:pt>
                <c:pt idx="10">
                  <c:v>6.4036122618409685E-2</c:v>
                </c:pt>
                <c:pt idx="11">
                  <c:v>8.444484216157204E-2</c:v>
                </c:pt>
                <c:pt idx="12">
                  <c:v>0.11034860598905882</c:v>
                </c:pt>
                <c:pt idx="13">
                  <c:v>0.14230799192559396</c:v>
                </c:pt>
                <c:pt idx="14">
                  <c:v>0.18026846186311341</c:v>
                </c:pt>
                <c:pt idx="15">
                  <c:v>0.22314229091652624</c:v>
                </c:pt>
                <c:pt idx="16">
                  <c:v>0.26843352209199994</c:v>
                </c:pt>
                <c:pt idx="17">
                  <c:v>0.31212253303513976</c:v>
                </c:pt>
                <c:pt idx="18">
                  <c:v>0.34905393231589432</c:v>
                </c:pt>
                <c:pt idx="19">
                  <c:v>0.37393467774165567</c:v>
                </c:pt>
                <c:pt idx="20">
                  <c:v>0.38273277230987157</c:v>
                </c:pt>
                <c:pt idx="21">
                  <c:v>0.37393467774165567</c:v>
                </c:pt>
                <c:pt idx="22">
                  <c:v>0.34905393231589432</c:v>
                </c:pt>
                <c:pt idx="23">
                  <c:v>0.31212253303513976</c:v>
                </c:pt>
                <c:pt idx="24">
                  <c:v>0.26843352209199994</c:v>
                </c:pt>
                <c:pt idx="25">
                  <c:v>0.22314229091652624</c:v>
                </c:pt>
                <c:pt idx="26">
                  <c:v>0.18026846186311341</c:v>
                </c:pt>
                <c:pt idx="27">
                  <c:v>0.14230799192559396</c:v>
                </c:pt>
                <c:pt idx="28">
                  <c:v>0.11034860598905882</c:v>
                </c:pt>
                <c:pt idx="29">
                  <c:v>8.444484216157204E-2</c:v>
                </c:pt>
                <c:pt idx="30">
                  <c:v>6.4036122618409685E-2</c:v>
                </c:pt>
                <c:pt idx="31">
                  <c:v>4.8286145626861149E-2</c:v>
                </c:pt>
                <c:pt idx="32">
                  <c:v>3.6307755438038727E-2</c:v>
                </c:pt>
                <c:pt idx="33">
                  <c:v>2.728648958835312E-2</c:v>
                </c:pt>
                <c:pt idx="34">
                  <c:v>2.0532825303762076E-2</c:v>
                </c:pt>
                <c:pt idx="35">
                  <c:v>1.5491933384829456E-2</c:v>
                </c:pt>
                <c:pt idx="36">
                  <c:v>1.1732050950381673E-2</c:v>
                </c:pt>
                <c:pt idx="37">
                  <c:v>8.9246097998421647E-3</c:v>
                </c:pt>
                <c:pt idx="38">
                  <c:v>6.8232433725720987E-3</c:v>
                </c:pt>
                <c:pt idx="39">
                  <c:v>5.2449567027361994E-3</c:v>
                </c:pt>
                <c:pt idx="40">
                  <c:v>4.0545778608199242E-3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45A-4EE3-835E-0F3AFC550F42}"/>
            </c:ext>
          </c:extLst>
        </c:ser>
        <c:ser>
          <c:idx val="1"/>
          <c:order val="1"/>
          <c:tx>
            <c:v>Örneklem</c:v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't testi çift kuyruk'!$H$21:$H$22</c:f>
              <c:numCache>
                <c:formatCode>General</c:formatCode>
                <c:ptCount val="2"/>
                <c:pt idx="0">
                  <c:v>-2.5688217536623381</c:v>
                </c:pt>
                <c:pt idx="1">
                  <c:v>-2.5688217536623381</c:v>
                </c:pt>
              </c:numCache>
            </c:numRef>
          </c:xVal>
          <c:yVal>
            <c:numRef>
              <c:f>'t testi çift kuyruk'!$I$21:$I$22</c:f>
              <c:numCache>
                <c:formatCode>General</c:formatCode>
                <c:ptCount val="2"/>
                <c:pt idx="0">
                  <c:v>3.590244529051892E-2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45A-4EE3-835E-0F3AFC550F42}"/>
            </c:ext>
          </c:extLst>
        </c:ser>
        <c:ser>
          <c:idx val="2"/>
          <c:order val="2"/>
          <c:tx>
            <c:v>zkritik alt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't testi çift kuyruk'!$K$21:$K$22</c:f>
              <c:numCache>
                <c:formatCode>General</c:formatCode>
                <c:ptCount val="2"/>
                <c:pt idx="0">
                  <c:v>-2.4469118511449688</c:v>
                </c:pt>
                <c:pt idx="1">
                  <c:v>-2.4469118511449688</c:v>
                </c:pt>
              </c:numCache>
            </c:numRef>
          </c:xVal>
          <c:yVal>
            <c:numRef>
              <c:f>'t testi çift kuyruk'!$L$21:$L$22</c:f>
              <c:numCache>
                <c:formatCode>General</c:formatCode>
                <c:ptCount val="2"/>
                <c:pt idx="0">
                  <c:v>4.095397179790982E-2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45A-4EE3-835E-0F3AFC550F42}"/>
            </c:ext>
          </c:extLst>
        </c:ser>
        <c:ser>
          <c:idx val="3"/>
          <c:order val="3"/>
          <c:tx>
            <c:v>zkritik üst</c:v>
          </c:tx>
          <c:spPr>
            <a:ln w="1905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't testi çift kuyruk'!$N$21:$N$22</c:f>
              <c:numCache>
                <c:formatCode>General</c:formatCode>
                <c:ptCount val="2"/>
                <c:pt idx="0">
                  <c:v>2.4469118511449688</c:v>
                </c:pt>
                <c:pt idx="1">
                  <c:v>2.4469118511449688</c:v>
                </c:pt>
              </c:numCache>
            </c:numRef>
          </c:xVal>
          <c:yVal>
            <c:numRef>
              <c:f>'t testi çift kuyruk'!$O$21:$O$22</c:f>
              <c:numCache>
                <c:formatCode>General</c:formatCode>
                <c:ptCount val="2"/>
                <c:pt idx="0">
                  <c:v>4.095397179790982E-2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45A-4EE3-835E-0F3AFC550F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0783760"/>
        <c:axId val="390780808"/>
      </c:scatterChart>
      <c:valAx>
        <c:axId val="390783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0780808"/>
        <c:crosses val="autoZero"/>
        <c:crossBetween val="midCat"/>
      </c:valAx>
      <c:valAx>
        <c:axId val="390780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07837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t Eğrisi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't testi çift kuyruk (2)'!$Q$2:$Q$42</c:f>
              <c:numCache>
                <c:formatCode>General</c:formatCode>
                <c:ptCount val="41"/>
                <c:pt idx="0">
                  <c:v>-4</c:v>
                </c:pt>
                <c:pt idx="1">
                  <c:v>-3.8</c:v>
                </c:pt>
                <c:pt idx="2">
                  <c:v>-3.6</c:v>
                </c:pt>
                <c:pt idx="3">
                  <c:v>-3.4</c:v>
                </c:pt>
                <c:pt idx="4">
                  <c:v>-3.2</c:v>
                </c:pt>
                <c:pt idx="5">
                  <c:v>-3</c:v>
                </c:pt>
                <c:pt idx="6">
                  <c:v>-2.8</c:v>
                </c:pt>
                <c:pt idx="7">
                  <c:v>-2.6</c:v>
                </c:pt>
                <c:pt idx="8">
                  <c:v>-2.4</c:v>
                </c:pt>
                <c:pt idx="9">
                  <c:v>-2.2000000000000002</c:v>
                </c:pt>
                <c:pt idx="10">
                  <c:v>-2</c:v>
                </c:pt>
                <c:pt idx="11">
                  <c:v>-1.8</c:v>
                </c:pt>
                <c:pt idx="12">
                  <c:v>-1.6</c:v>
                </c:pt>
                <c:pt idx="13">
                  <c:v>-1.4</c:v>
                </c:pt>
                <c:pt idx="14">
                  <c:v>-1.2</c:v>
                </c:pt>
                <c:pt idx="15">
                  <c:v>-1</c:v>
                </c:pt>
                <c:pt idx="16">
                  <c:v>-0.8</c:v>
                </c:pt>
                <c:pt idx="17">
                  <c:v>-0.6</c:v>
                </c:pt>
                <c:pt idx="18">
                  <c:v>-0.4</c:v>
                </c:pt>
                <c:pt idx="19">
                  <c:v>-0.2</c:v>
                </c:pt>
                <c:pt idx="20">
                  <c:v>0</c:v>
                </c:pt>
                <c:pt idx="21">
                  <c:v>0.2</c:v>
                </c:pt>
                <c:pt idx="22">
                  <c:v>0.4</c:v>
                </c:pt>
                <c:pt idx="23">
                  <c:v>0.6</c:v>
                </c:pt>
                <c:pt idx="24">
                  <c:v>0.8</c:v>
                </c:pt>
                <c:pt idx="25">
                  <c:v>1</c:v>
                </c:pt>
                <c:pt idx="26">
                  <c:v>1.2</c:v>
                </c:pt>
                <c:pt idx="27">
                  <c:v>1.4</c:v>
                </c:pt>
                <c:pt idx="28">
                  <c:v>1.6</c:v>
                </c:pt>
                <c:pt idx="29">
                  <c:v>1.8</c:v>
                </c:pt>
                <c:pt idx="30">
                  <c:v>2</c:v>
                </c:pt>
                <c:pt idx="31">
                  <c:v>2.2000000000000002</c:v>
                </c:pt>
                <c:pt idx="32">
                  <c:v>2.4</c:v>
                </c:pt>
                <c:pt idx="33">
                  <c:v>2.6</c:v>
                </c:pt>
                <c:pt idx="34">
                  <c:v>2.80000000000001</c:v>
                </c:pt>
                <c:pt idx="35">
                  <c:v>3.0000000000000102</c:v>
                </c:pt>
                <c:pt idx="36">
                  <c:v>3.2000000000000099</c:v>
                </c:pt>
                <c:pt idx="37">
                  <c:v>3.4000000000000101</c:v>
                </c:pt>
                <c:pt idx="38">
                  <c:v>3.6000000000000099</c:v>
                </c:pt>
                <c:pt idx="39">
                  <c:v>3.80000000000001</c:v>
                </c:pt>
                <c:pt idx="40">
                  <c:v>4.0000000000000098</c:v>
                </c:pt>
              </c:numCache>
            </c:numRef>
          </c:xVal>
          <c:yVal>
            <c:numRef>
              <c:f>'t testi çift kuyruk (2)'!$R$2:$R$42</c:f>
              <c:numCache>
                <c:formatCode>General</c:formatCode>
                <c:ptCount val="41"/>
                <c:pt idx="0">
                  <c:v>9.1633611427444726E-3</c:v>
                </c:pt>
                <c:pt idx="1">
                  <c:v>1.0875996116865797E-2</c:v>
                </c:pt>
                <c:pt idx="2">
                  <c:v>1.2986622934728548E-2</c:v>
                </c:pt>
                <c:pt idx="3">
                  <c:v>1.5604119051380573E-2</c:v>
                </c:pt>
                <c:pt idx="4">
                  <c:v>1.887061415861228E-2</c:v>
                </c:pt>
                <c:pt idx="5">
                  <c:v>2.2972037309241342E-2</c:v>
                </c:pt>
                <c:pt idx="6">
                  <c:v>2.81516231782209E-2</c:v>
                </c:pt>
                <c:pt idx="7">
                  <c:v>3.4726608402172142E-2</c:v>
                </c:pt>
                <c:pt idx="8">
                  <c:v>4.3107594875663999E-2</c:v>
                </c:pt>
                <c:pt idx="9">
                  <c:v>5.3818288156802389E-2</c:v>
                </c:pt>
                <c:pt idx="10">
                  <c:v>6.7509660663892967E-2</c:v>
                </c:pt>
                <c:pt idx="11">
                  <c:v>8.4955759279738682E-2</c:v>
                </c:pt>
                <c:pt idx="12">
                  <c:v>0.10700705749349003</c:v>
                </c:pt>
                <c:pt idx="13">
                  <c:v>0.13446171682048136</c:v>
                </c:pt>
                <c:pt idx="14">
                  <c:v>0.16780158735749706</c:v>
                </c:pt>
                <c:pt idx="15">
                  <c:v>0.20674833578317209</c:v>
                </c:pt>
                <c:pt idx="16">
                  <c:v>0.2496659048220892</c:v>
                </c:pt>
                <c:pt idx="17">
                  <c:v>0.29301067996481306</c:v>
                </c:pt>
                <c:pt idx="18">
                  <c:v>0.33127437234925833</c:v>
                </c:pt>
                <c:pt idx="19">
                  <c:v>0.35794379463845583</c:v>
                </c:pt>
                <c:pt idx="20">
                  <c:v>0.36755259694786152</c:v>
                </c:pt>
                <c:pt idx="21">
                  <c:v>0.35794379463845583</c:v>
                </c:pt>
                <c:pt idx="22">
                  <c:v>0.33127437234925833</c:v>
                </c:pt>
                <c:pt idx="23">
                  <c:v>0.29301067996481306</c:v>
                </c:pt>
                <c:pt idx="24">
                  <c:v>0.2496659048220892</c:v>
                </c:pt>
                <c:pt idx="25">
                  <c:v>0.20674833578317209</c:v>
                </c:pt>
                <c:pt idx="26">
                  <c:v>0.16780158735749706</c:v>
                </c:pt>
                <c:pt idx="27">
                  <c:v>0.13446171682048136</c:v>
                </c:pt>
                <c:pt idx="28">
                  <c:v>0.10700705749349003</c:v>
                </c:pt>
                <c:pt idx="29">
                  <c:v>8.4955759279738682E-2</c:v>
                </c:pt>
                <c:pt idx="30">
                  <c:v>6.7509660663892967E-2</c:v>
                </c:pt>
                <c:pt idx="31">
                  <c:v>5.3818288156802389E-2</c:v>
                </c:pt>
                <c:pt idx="32">
                  <c:v>4.3107594875663999E-2</c:v>
                </c:pt>
                <c:pt idx="33">
                  <c:v>3.4726608402172142E-2</c:v>
                </c:pt>
                <c:pt idx="34">
                  <c:v>2.8151623178220599E-2</c:v>
                </c:pt>
                <c:pt idx="35">
                  <c:v>2.2972037309241113E-2</c:v>
                </c:pt>
                <c:pt idx="36">
                  <c:v>1.8870614158612093E-2</c:v>
                </c:pt>
                <c:pt idx="37">
                  <c:v>1.5604119051380424E-2</c:v>
                </c:pt>
                <c:pt idx="38">
                  <c:v>1.2986622934728438E-2</c:v>
                </c:pt>
                <c:pt idx="39">
                  <c:v>1.0875996116865704E-2</c:v>
                </c:pt>
                <c:pt idx="40">
                  <c:v>9.1633611427443893E-3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0A1-4501-A188-164180D9A509}"/>
            </c:ext>
          </c:extLst>
        </c:ser>
        <c:ser>
          <c:idx val="1"/>
          <c:order val="1"/>
          <c:tx>
            <c:v>Örneklem</c:v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't testi çift kuyruk (2)'!$H$21:$H$22</c:f>
              <c:numCache>
                <c:formatCode>General</c:formatCode>
                <c:ptCount val="2"/>
                <c:pt idx="0">
                  <c:v>-0.97632300045160847</c:v>
                </c:pt>
                <c:pt idx="1">
                  <c:v>-0.97632300045160847</c:v>
                </c:pt>
              </c:numCache>
            </c:numRef>
          </c:xVal>
          <c:yVal>
            <c:numRef>
              <c:f>'t testi çift kuyruk (2)'!$I$21:$I$22</c:f>
              <c:numCache>
                <c:formatCode>General</c:formatCode>
                <c:ptCount val="2"/>
                <c:pt idx="0">
                  <c:v>0.21167178943316883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0A1-4501-A188-164180D9A509}"/>
            </c:ext>
          </c:extLst>
        </c:ser>
        <c:ser>
          <c:idx val="2"/>
          <c:order val="2"/>
          <c:tx>
            <c:v>zkritik alt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't testi çift kuyruk (2)'!$K$21:$K$22</c:f>
              <c:numCache>
                <c:formatCode>General</c:formatCode>
                <c:ptCount val="2"/>
                <c:pt idx="0">
                  <c:v>-3.1824463052837078</c:v>
                </c:pt>
                <c:pt idx="1">
                  <c:v>-3.1824463052837078</c:v>
                </c:pt>
              </c:numCache>
            </c:numRef>
          </c:xVal>
          <c:yVal>
            <c:numRef>
              <c:f>'t testi çift kuyruk (2)'!$L$21:$L$22</c:f>
              <c:numCache>
                <c:formatCode>General</c:formatCode>
                <c:ptCount val="2"/>
                <c:pt idx="0">
                  <c:v>1.9194076379786353E-2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0A1-4501-A188-164180D9A509}"/>
            </c:ext>
          </c:extLst>
        </c:ser>
        <c:ser>
          <c:idx val="3"/>
          <c:order val="3"/>
          <c:tx>
            <c:v>zkritik üst</c:v>
          </c:tx>
          <c:spPr>
            <a:ln w="1905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't testi çift kuyruk (2)'!$N$21:$N$22</c:f>
              <c:numCache>
                <c:formatCode>General</c:formatCode>
                <c:ptCount val="2"/>
                <c:pt idx="0">
                  <c:v>3.1824463052837078</c:v>
                </c:pt>
                <c:pt idx="1">
                  <c:v>3.1824463052837078</c:v>
                </c:pt>
              </c:numCache>
            </c:numRef>
          </c:xVal>
          <c:yVal>
            <c:numRef>
              <c:f>'t testi çift kuyruk (2)'!$O$21:$O$22</c:f>
              <c:numCache>
                <c:formatCode>General</c:formatCode>
                <c:ptCount val="2"/>
                <c:pt idx="0">
                  <c:v>1.9194076379786353E-2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0A1-4501-A188-164180D9A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0783760"/>
        <c:axId val="390780808"/>
      </c:scatterChart>
      <c:valAx>
        <c:axId val="390783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0780808"/>
        <c:crosses val="autoZero"/>
        <c:crossBetween val="midCat"/>
      </c:valAx>
      <c:valAx>
        <c:axId val="390780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07837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t Eğrisi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't testi alt kuyruk'!$P$2:$P$42</c:f>
              <c:numCache>
                <c:formatCode>General</c:formatCode>
                <c:ptCount val="41"/>
                <c:pt idx="0">
                  <c:v>-4</c:v>
                </c:pt>
                <c:pt idx="1">
                  <c:v>-3.8</c:v>
                </c:pt>
                <c:pt idx="2">
                  <c:v>-3.6</c:v>
                </c:pt>
                <c:pt idx="3">
                  <c:v>-3.4</c:v>
                </c:pt>
                <c:pt idx="4">
                  <c:v>-3.2</c:v>
                </c:pt>
                <c:pt idx="5">
                  <c:v>-3</c:v>
                </c:pt>
                <c:pt idx="6">
                  <c:v>-2.8</c:v>
                </c:pt>
                <c:pt idx="7">
                  <c:v>-2.6</c:v>
                </c:pt>
                <c:pt idx="8">
                  <c:v>-2.4</c:v>
                </c:pt>
                <c:pt idx="9">
                  <c:v>-2.2000000000000002</c:v>
                </c:pt>
                <c:pt idx="10">
                  <c:v>-2</c:v>
                </c:pt>
                <c:pt idx="11">
                  <c:v>-1.8</c:v>
                </c:pt>
                <c:pt idx="12">
                  <c:v>-1.6</c:v>
                </c:pt>
                <c:pt idx="13">
                  <c:v>-1.4</c:v>
                </c:pt>
                <c:pt idx="14">
                  <c:v>-1.2</c:v>
                </c:pt>
                <c:pt idx="15">
                  <c:v>-1</c:v>
                </c:pt>
                <c:pt idx="16">
                  <c:v>-0.8</c:v>
                </c:pt>
                <c:pt idx="17">
                  <c:v>-0.6</c:v>
                </c:pt>
                <c:pt idx="18">
                  <c:v>-0.4</c:v>
                </c:pt>
                <c:pt idx="19">
                  <c:v>-0.2</c:v>
                </c:pt>
                <c:pt idx="20">
                  <c:v>0</c:v>
                </c:pt>
                <c:pt idx="21">
                  <c:v>0.2</c:v>
                </c:pt>
                <c:pt idx="22">
                  <c:v>0.4</c:v>
                </c:pt>
                <c:pt idx="23">
                  <c:v>0.6</c:v>
                </c:pt>
                <c:pt idx="24">
                  <c:v>0.8</c:v>
                </c:pt>
                <c:pt idx="25">
                  <c:v>1</c:v>
                </c:pt>
                <c:pt idx="26">
                  <c:v>1.2</c:v>
                </c:pt>
                <c:pt idx="27">
                  <c:v>1.4</c:v>
                </c:pt>
                <c:pt idx="28">
                  <c:v>1.6</c:v>
                </c:pt>
                <c:pt idx="29">
                  <c:v>1.8</c:v>
                </c:pt>
                <c:pt idx="30">
                  <c:v>2</c:v>
                </c:pt>
                <c:pt idx="31">
                  <c:v>2.2000000000000002</c:v>
                </c:pt>
                <c:pt idx="32">
                  <c:v>2.4</c:v>
                </c:pt>
                <c:pt idx="33">
                  <c:v>2.6</c:v>
                </c:pt>
                <c:pt idx="34">
                  <c:v>2.80000000000001</c:v>
                </c:pt>
                <c:pt idx="35">
                  <c:v>3.0000000000000102</c:v>
                </c:pt>
                <c:pt idx="36">
                  <c:v>3.2000000000000099</c:v>
                </c:pt>
                <c:pt idx="37">
                  <c:v>3.4000000000000101</c:v>
                </c:pt>
                <c:pt idx="38">
                  <c:v>3.6000000000000099</c:v>
                </c:pt>
                <c:pt idx="39">
                  <c:v>3.80000000000001</c:v>
                </c:pt>
                <c:pt idx="40">
                  <c:v>4.0000000000000098</c:v>
                </c:pt>
              </c:numCache>
            </c:numRef>
          </c:xVal>
          <c:yVal>
            <c:numRef>
              <c:f>'t testi alt kuyruk'!$Q$2:$Q$42</c:f>
              <c:numCache>
                <c:formatCode>General</c:formatCode>
                <c:ptCount val="41"/>
                <c:pt idx="0">
                  <c:v>4.0545778608199745E-3</c:v>
                </c:pt>
                <c:pt idx="1">
                  <c:v>5.2449567027362688E-3</c:v>
                </c:pt>
                <c:pt idx="2">
                  <c:v>6.8232433725721872E-3</c:v>
                </c:pt>
                <c:pt idx="3">
                  <c:v>8.9246097998422879E-3</c:v>
                </c:pt>
                <c:pt idx="4">
                  <c:v>1.1732050950381833E-2</c:v>
                </c:pt>
                <c:pt idx="5">
                  <c:v>1.5491933384829664E-2</c:v>
                </c:pt>
                <c:pt idx="6">
                  <c:v>2.0532825303762353E-2</c:v>
                </c:pt>
                <c:pt idx="7">
                  <c:v>2.728648958835312E-2</c:v>
                </c:pt>
                <c:pt idx="8">
                  <c:v>3.6307755438038727E-2</c:v>
                </c:pt>
                <c:pt idx="9">
                  <c:v>4.8286145626861149E-2</c:v>
                </c:pt>
                <c:pt idx="10">
                  <c:v>6.4036122618409685E-2</c:v>
                </c:pt>
                <c:pt idx="11">
                  <c:v>8.444484216157204E-2</c:v>
                </c:pt>
                <c:pt idx="12">
                  <c:v>0.11034860598905882</c:v>
                </c:pt>
                <c:pt idx="13">
                  <c:v>0.14230799192559396</c:v>
                </c:pt>
                <c:pt idx="14">
                  <c:v>0.18026846186311341</c:v>
                </c:pt>
                <c:pt idx="15">
                  <c:v>0.22314229091652624</c:v>
                </c:pt>
                <c:pt idx="16">
                  <c:v>0.26843352209199994</c:v>
                </c:pt>
                <c:pt idx="17">
                  <c:v>0.31212253303513976</c:v>
                </c:pt>
                <c:pt idx="18">
                  <c:v>0.34905393231589432</c:v>
                </c:pt>
                <c:pt idx="19">
                  <c:v>0.37393467774165567</c:v>
                </c:pt>
                <c:pt idx="20">
                  <c:v>0.38273277230987157</c:v>
                </c:pt>
                <c:pt idx="21">
                  <c:v>0.37393467774165567</c:v>
                </c:pt>
                <c:pt idx="22">
                  <c:v>0.34905393231589432</c:v>
                </c:pt>
                <c:pt idx="23">
                  <c:v>0.31212253303513976</c:v>
                </c:pt>
                <c:pt idx="24">
                  <c:v>0.26843352209199994</c:v>
                </c:pt>
                <c:pt idx="25">
                  <c:v>0.22314229091652624</c:v>
                </c:pt>
                <c:pt idx="26">
                  <c:v>0.18026846186311341</c:v>
                </c:pt>
                <c:pt idx="27">
                  <c:v>0.14230799192559396</c:v>
                </c:pt>
                <c:pt idx="28">
                  <c:v>0.11034860598905882</c:v>
                </c:pt>
                <c:pt idx="29">
                  <c:v>8.444484216157204E-2</c:v>
                </c:pt>
                <c:pt idx="30">
                  <c:v>6.4036122618409685E-2</c:v>
                </c:pt>
                <c:pt idx="31">
                  <c:v>4.8286145626861149E-2</c:v>
                </c:pt>
                <c:pt idx="32">
                  <c:v>3.6307755438038727E-2</c:v>
                </c:pt>
                <c:pt idx="33">
                  <c:v>2.728648958835312E-2</c:v>
                </c:pt>
                <c:pt idx="34">
                  <c:v>2.0532825303762076E-2</c:v>
                </c:pt>
                <c:pt idx="35">
                  <c:v>1.5491933384829456E-2</c:v>
                </c:pt>
                <c:pt idx="36">
                  <c:v>1.1732050950381673E-2</c:v>
                </c:pt>
                <c:pt idx="37">
                  <c:v>8.9246097998421647E-3</c:v>
                </c:pt>
                <c:pt idx="38">
                  <c:v>6.8232433725720987E-3</c:v>
                </c:pt>
                <c:pt idx="39">
                  <c:v>5.2449567027361994E-3</c:v>
                </c:pt>
                <c:pt idx="40">
                  <c:v>4.0545778608199242E-3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423-4FA0-B1F4-89865F3945D1}"/>
            </c:ext>
          </c:extLst>
        </c:ser>
        <c:ser>
          <c:idx val="1"/>
          <c:order val="1"/>
          <c:tx>
            <c:v>Örneklem</c:v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't testi alt kuyruk'!$G$21:$G$22</c:f>
              <c:numCache>
                <c:formatCode>General</c:formatCode>
                <c:ptCount val="2"/>
                <c:pt idx="0">
                  <c:v>-1.8757146476292819</c:v>
                </c:pt>
                <c:pt idx="1">
                  <c:v>-1.8757146476292819</c:v>
                </c:pt>
              </c:numCache>
            </c:numRef>
          </c:xVal>
          <c:yVal>
            <c:numRef>
              <c:f>'t testi alt kuyruk'!$H$21:$H$22</c:f>
              <c:numCache>
                <c:formatCode>General</c:formatCode>
                <c:ptCount val="2"/>
                <c:pt idx="0">
                  <c:v>7.6114307045010612E-2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423-4FA0-B1F4-89865F3945D1}"/>
            </c:ext>
          </c:extLst>
        </c:ser>
        <c:ser>
          <c:idx val="2"/>
          <c:order val="2"/>
          <c:tx>
            <c:v>zkritik alt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't testi alt kuyruk'!$J$21:$J$22</c:f>
              <c:numCache>
                <c:formatCode>General</c:formatCode>
                <c:ptCount val="2"/>
                <c:pt idx="0">
                  <c:v>-1.9431802805153022</c:v>
                </c:pt>
                <c:pt idx="1">
                  <c:v>-1.9431802805153022</c:v>
                </c:pt>
              </c:numCache>
            </c:numRef>
          </c:xVal>
          <c:yVal>
            <c:numRef>
              <c:f>'t testi alt kuyruk'!$K$21:$K$22</c:f>
              <c:numCache>
                <c:formatCode>General</c:formatCode>
                <c:ptCount val="2"/>
                <c:pt idx="0">
                  <c:v>6.9321617635068278E-2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423-4FA0-B1F4-89865F3945D1}"/>
            </c:ext>
          </c:extLst>
        </c:ser>
        <c:ser>
          <c:idx val="3"/>
          <c:order val="3"/>
          <c:tx>
            <c:v>zkritik üst</c:v>
          </c:tx>
          <c:spPr>
            <a:ln w="1905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't testi alt kuyruk'!$M$21:$M$22</c:f>
              <c:numCache>
                <c:formatCode>General</c:formatCode>
                <c:ptCount val="2"/>
              </c:numCache>
            </c:numRef>
          </c:xVal>
          <c:yVal>
            <c:numRef>
              <c:f>'t testi alt kuyruk'!$N$21:$N$22</c:f>
              <c:numCache>
                <c:formatCode>General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423-4FA0-B1F4-89865F3945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0783760"/>
        <c:axId val="390780808"/>
      </c:scatterChart>
      <c:valAx>
        <c:axId val="390783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0780808"/>
        <c:crosses val="autoZero"/>
        <c:crossBetween val="midCat"/>
      </c:valAx>
      <c:valAx>
        <c:axId val="390780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07837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</cx:f>
      </cx:numDim>
    </cx:data>
    <cx:data id="1">
      <cx:numDim type="val">
        <cx:f>_xlchart.v1.3</cx:f>
      </cx:numDim>
    </cx:data>
  </cx:chartData>
  <cx:chart>
    <cx:title pos="t" align="ctr" overlay="0"/>
    <cx:plotArea>
      <cx:plotAreaRegion>
        <cx:series layoutId="boxWhisker" uniqueId="{EA20244F-F4D3-46A7-B54D-11FAD702F718}">
          <cx:tx>
            <cx:txData>
              <cx:f>_xlchart.v1.0</cx:f>
              <cx:v>Port 1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0647DA73-3481-42BC-9549-546C1E9042D3}">
          <cx:tx>
            <cx:txData>
              <cx:f>_xlchart.v1.2</cx:f>
              <cx:v>Port 2</cx:v>
            </cx:txData>
          </cx:tx>
          <cx:spPr>
            <a:solidFill>
              <a:schemeClr val="accent6"/>
            </a:solidFill>
            <a:ln w="12700" cap="flat" cmpd="sng" algn="ctr">
              <a:solidFill>
                <a:schemeClr val="accent6">
                  <a:shade val="50000"/>
                </a:schemeClr>
              </a:solidFill>
              <a:prstDash val="solid"/>
              <a:miter lim="800000"/>
            </a:ln>
            <a:effectLst/>
          </cx:spPr>
          <cx:dataId val="1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1"/>
        <cx:tickLabels/>
      </cx:axis>
      <cx:axis id="1">
        <cx:valScaling/>
        <cx:majorGridlines/>
        <cx:tickLabels/>
      </cx:axis>
    </cx:plotArea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_xlchart.v1.5</cx:f>
      </cx:numDim>
    </cx:data>
    <cx:data id="1">
      <cx:numDim type="val">
        <cx:f>_xlchart.v1.7</cx:f>
      </cx:numDim>
    </cx:data>
  </cx:chartData>
  <cx:chart>
    <cx:title pos="t" align="ctr" overlay="0"/>
    <cx:plotArea>
      <cx:plotAreaRegion>
        <cx:series layoutId="boxWhisker" uniqueId="{EA20244F-F4D3-46A7-B54D-11FAD702F718}">
          <cx:tx>
            <cx:txData>
              <cx:f>_xlchart.v1.4</cx:f>
              <cx:v>Kalıp 1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0647DA73-3481-42BC-9549-546C1E9042D3}">
          <cx:tx>
            <cx:txData>
              <cx:f>_xlchart.v1.6</cx:f>
              <cx:v>Kalıp 2</cx:v>
            </cx:txData>
          </cx:tx>
          <cx:spPr>
            <a:solidFill>
              <a:schemeClr val="accent6"/>
            </a:solidFill>
            <a:ln w="12700" cap="flat" cmpd="sng" algn="ctr">
              <a:solidFill>
                <a:schemeClr val="accent6">
                  <a:shade val="50000"/>
                </a:schemeClr>
              </a:solidFill>
              <a:prstDash val="solid"/>
              <a:miter lim="800000"/>
            </a:ln>
            <a:effectLst/>
          </cx:spPr>
          <cx:dataId val="1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1"/>
        <cx:tickLabels/>
      </cx:axis>
      <cx:axis id="1">
        <cx:valScaling/>
        <cx:majorGridlines/>
        <cx:tickLabels/>
      </cx:axis>
    </cx:plotArea>
  </cx:chart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_xlchart.v1.9</cx:f>
      </cx:numDim>
    </cx:data>
    <cx:data id="1">
      <cx:numDim type="val">
        <cx:f>_xlchart.v1.11</cx:f>
      </cx:numDim>
    </cx:data>
  </cx:chartData>
  <cx:chart>
    <cx:title pos="t" align="ctr" overlay="0"/>
    <cx:plotArea>
      <cx:plotAreaRegion>
        <cx:series layoutId="boxWhisker" uniqueId="{A74706A9-5B07-4F35-9A66-FFC8D641F395}">
          <cx:tx>
            <cx:txData>
              <cx:f>_xlchart.v1.8</cx:f>
              <cx:v>Port 1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D4CEE27E-80EF-416A-A487-5E9F1C163B64}">
          <cx:tx>
            <cx:txData>
              <cx:f>_xlchart.v1.10</cx:f>
              <cx:v>Port 2</cx:v>
            </cx:txData>
          </cx:tx>
          <cx:dataId val="1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1"/>
        <cx:tickLabels/>
      </cx:axis>
      <cx:axis id="1">
        <cx:valScaling/>
        <cx:majorGridlines/>
        <cx:tickLabels/>
      </cx:axis>
    </cx:plotArea>
  </cx:chart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_xlchart.v1.13</cx:f>
      </cx:numDim>
    </cx:data>
    <cx:data id="1">
      <cx:numDim type="val">
        <cx:f>_xlchart.v1.15</cx:f>
      </cx:numDim>
    </cx:data>
  </cx:chartData>
  <cx:chart>
    <cx:title pos="t" align="ctr" overlay="0"/>
    <cx:plotArea>
      <cx:plotAreaRegion>
        <cx:series layoutId="boxWhisker" uniqueId="{A74706A9-5B07-4F35-9A66-FFC8D641F395}">
          <cx:tx>
            <cx:txData>
              <cx:f>_xlchart.v1.12</cx:f>
              <cx:v>Kalıp 1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D4CEE27E-80EF-416A-A487-5E9F1C163B64}">
          <cx:tx>
            <cx:txData>
              <cx:f>_xlchart.v1.14</cx:f>
              <cx:v>Kalıp 2</cx:v>
            </cx:txData>
          </cx:tx>
          <cx:dataId val="1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1"/>
        <cx:tickLabels/>
      </cx:axis>
      <cx:axis id="1">
        <cx:valScaling/>
        <cx:majorGridlines/>
        <cx:tickLabels/>
      </cx:axis>
    </cx:plotArea>
  </cx:chart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_xlchart.v1.17</cx:f>
      </cx:numDim>
    </cx:data>
    <cx:data id="1">
      <cx:numDim type="val">
        <cx:f>_xlchart.v1.19</cx:f>
      </cx:numDim>
    </cx:data>
  </cx:chartData>
  <cx:chart>
    <cx:title pos="t" align="ctr" overlay="0"/>
    <cx:plotArea>
      <cx:plotAreaRegion>
        <cx:series layoutId="boxWhisker" uniqueId="{5DF61225-C115-466D-8020-3F781FECE68F}">
          <cx:tx>
            <cx:txData>
              <cx:f>_xlchart.v1.16</cx:f>
              <cx:v>Port 1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B8E36E1D-37EB-46A7-9EDE-FBFBFADBBC24}">
          <cx:tx>
            <cx:txData>
              <cx:f>_xlchart.v1.18</cx:f>
              <cx:v>Port 2</cx:v>
            </cx:txData>
          </cx:tx>
          <cx:dataId val="1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1"/>
        <cx:tickLabels/>
      </cx:axis>
      <cx:axis id="1">
        <cx:valScaling/>
        <cx:majorGridlines/>
        <cx:tickLabels/>
      </cx:axis>
    </cx:plotArea>
  </cx:chart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_xlchart.v1.21</cx:f>
      </cx:numDim>
    </cx:data>
    <cx:data id="1">
      <cx:numDim type="val">
        <cx:f>_xlchart.v1.23</cx:f>
      </cx:numDim>
    </cx:data>
  </cx:chartData>
  <cx:chart>
    <cx:title pos="t" align="ctr" overlay="0"/>
    <cx:plotArea>
      <cx:plotAreaRegion>
        <cx:series layoutId="boxWhisker" uniqueId="{5DF61225-C115-466D-8020-3F781FECE68F}">
          <cx:tx>
            <cx:txData>
              <cx:f>_xlchart.v1.20</cx:f>
              <cx:v>Kalıp 1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B8E36E1D-37EB-46A7-9EDE-FBFBFADBBC24}">
          <cx:tx>
            <cx:txData>
              <cx:f>_xlchart.v1.22</cx:f>
              <cx:v>Kalıp 2</cx:v>
            </cx:txData>
          </cx:tx>
          <cx:dataId val="1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1"/>
        <cx:tickLabels/>
      </cx:axis>
      <cx:axis id="1">
        <cx:valScaling/>
        <cx:majorGridlines/>
        <cx:tickLabels/>
      </cx:axis>
    </cx:plotArea>
  </cx:chart>
</cx:chartSpace>
</file>

<file path=xl/charts/chartEx7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_xlchart.v1.25</cx:f>
      </cx:numDim>
    </cx:data>
    <cx:data id="1">
      <cx:numDim type="val">
        <cx:f>_xlchart.v1.27</cx:f>
      </cx:numDim>
    </cx:data>
    <cx:data id="2">
      <cx:numDim type="val">
        <cx:f>_xlchart.v1.29</cx:f>
      </cx:numDim>
    </cx:data>
    <cx:data id="3">
      <cx:numDim type="val">
        <cx:f>_xlchart.v1.31</cx:f>
      </cx:numDim>
    </cx:data>
  </cx:chartData>
  <cx:chart>
    <cx:title pos="t" align="ctr" overlay="0"/>
    <cx:plotArea>
      <cx:plotAreaRegion>
        <cx:series layoutId="boxWhisker" uniqueId="{2D8D3383-5365-46F9-946C-CC207D870069}">
          <cx:tx>
            <cx:txData>
              <cx:f>_xlchart.v1.24</cx:f>
              <cx:v>Model 1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CF9F1877-CC66-4816-B96D-7E1B207321C2}">
          <cx:tx>
            <cx:txData>
              <cx:f>_xlchart.v1.26</cx:f>
              <cx:v>Model 2</cx:v>
            </cx:txData>
          </cx:tx>
          <cx:dataId val="1"/>
          <cx:layoutPr>
            <cx:visibility meanLine="0" meanMarker="1" nonoutliers="0" outliers="1"/>
            <cx:statistics quartileMethod="exclusive"/>
          </cx:layoutPr>
        </cx:series>
        <cx:series layoutId="boxWhisker" uniqueId="{E70CD418-67E2-4225-B39A-9251A740F596}">
          <cx:tx>
            <cx:txData>
              <cx:f>_xlchart.v1.28</cx:f>
              <cx:v>Model 3</cx:v>
            </cx:txData>
          </cx:tx>
          <cx:dataId val="2"/>
          <cx:layoutPr>
            <cx:visibility meanLine="0" meanMarker="1" nonoutliers="0" outliers="1"/>
            <cx:statistics quartileMethod="exclusive"/>
          </cx:layoutPr>
        </cx:series>
        <cx:series layoutId="boxWhisker" uniqueId="{F7405466-6EDC-4297-A2CA-246920514219}">
          <cx:tx>
            <cx:txData>
              <cx:f>_xlchart.v1.30</cx:f>
              <cx:v>Model 4</cx:v>
            </cx:txData>
          </cx:tx>
          <cx:dataId val="3"/>
          <cx:layoutPr>
            <cx:visibility meanLine="0" meanMarker="1" nonoutliers="0" outliers="1"/>
            <cx:statistics quartileMethod="exclusive"/>
          </cx:layoutPr>
        </cx:series>
      </cx:plotAreaRegion>
      <cx:axis id="0" hidden="1">
        <cx:catScaling gapWidth="0.0500000007"/>
        <cx:tickLabels/>
      </cx:axis>
      <cx:axis id="1">
        <cx:valScaling/>
        <cx:majorGridlines/>
        <cx:tickLabels/>
      </cx:axis>
    </cx:plotArea>
  </cx:chart>
</cx:chartSpace>
</file>

<file path=xl/charts/chartEx8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_xlchart.v1.33</cx:f>
      </cx:numDim>
    </cx:data>
    <cx:data id="1">
      <cx:numDim type="val">
        <cx:f>_xlchart.v1.35</cx:f>
      </cx:numDim>
    </cx:data>
    <cx:data id="2">
      <cx:numDim type="val">
        <cx:f>_xlchart.v1.37</cx:f>
      </cx:numDim>
    </cx:data>
    <cx:data id="3">
      <cx:numDim type="val">
        <cx:f>_xlchart.v1.39</cx:f>
      </cx:numDim>
    </cx:data>
  </cx:chartData>
  <cx:chart>
    <cx:title pos="t" align="ctr" overlay="0"/>
    <cx:plotArea>
      <cx:plotAreaRegion>
        <cx:series layoutId="boxWhisker" uniqueId="{2D8D3383-5365-46F9-946C-CC207D870069}">
          <cx:tx>
            <cx:txData>
              <cx:f>_xlchart.v1.32</cx:f>
              <cx:v>Kalıp 1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CF9F1877-CC66-4816-B96D-7E1B207321C2}">
          <cx:tx>
            <cx:txData>
              <cx:f>_xlchart.v1.34</cx:f>
              <cx:v>Kalıp 2</cx:v>
            </cx:txData>
          </cx:tx>
          <cx:dataId val="1"/>
          <cx:layoutPr>
            <cx:visibility meanLine="0" meanMarker="1" nonoutliers="0" outliers="1"/>
            <cx:statistics quartileMethod="exclusive"/>
          </cx:layoutPr>
        </cx:series>
        <cx:series layoutId="boxWhisker" uniqueId="{E70CD418-67E2-4225-B39A-9251A740F596}">
          <cx:tx>
            <cx:txData>
              <cx:f>_xlchart.v1.36</cx:f>
              <cx:v>Kalıp 3</cx:v>
            </cx:txData>
          </cx:tx>
          <cx:dataId val="2"/>
          <cx:layoutPr>
            <cx:visibility meanLine="0" meanMarker="1" nonoutliers="0" outliers="1"/>
            <cx:statistics quartileMethod="exclusive"/>
          </cx:layoutPr>
        </cx:series>
        <cx:series layoutId="boxWhisker" uniqueId="{F7405466-6EDC-4297-A2CA-246920514219}">
          <cx:tx>
            <cx:txData>
              <cx:f>_xlchart.v1.38</cx:f>
              <cx:v>Kalıp 4</cx:v>
            </cx:txData>
          </cx:tx>
          <cx:dataId val="3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1"/>
        <cx:tickLabels/>
      </cx:axis>
      <cx:axis id="1">
        <cx:valScaling/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p testi alt kuyruk'!A1"/><Relationship Id="rId13" Type="http://schemas.openxmlformats.org/officeDocument/2006/relationships/hyperlink" Target="#'&#199;&#214; - t testi e&#351; var - &#231;ift kuyr'!A1"/><Relationship Id="rId18" Type="http://schemas.openxmlformats.org/officeDocument/2006/relationships/hyperlink" Target="#'z testi &#231;ift kuyruk (2)'!A1"/><Relationship Id="rId26" Type="http://schemas.openxmlformats.org/officeDocument/2006/relationships/hyperlink" Target="#'p testi &#252;st kuyruk (2)'!A1"/><Relationship Id="rId3" Type="http://schemas.openxmlformats.org/officeDocument/2006/relationships/hyperlink" Target="#'z testi &#252;st kuyruk'!A1"/><Relationship Id="rId21" Type="http://schemas.openxmlformats.org/officeDocument/2006/relationships/hyperlink" Target="#'t testi &#231;ift kuyruk (2)'!A1"/><Relationship Id="rId7" Type="http://schemas.openxmlformats.org/officeDocument/2006/relationships/hyperlink" Target="#'p testi &#231;ift kuyruk'!A1"/><Relationship Id="rId12" Type="http://schemas.openxmlformats.org/officeDocument/2006/relationships/hyperlink" Target="#'&#199;&#214; - z testi &#252;st kuyruk'!A1"/><Relationship Id="rId17" Type="http://schemas.openxmlformats.org/officeDocument/2006/relationships/hyperlink" Target="#'4 Kal&#305;p'!A1"/><Relationship Id="rId25" Type="http://schemas.openxmlformats.org/officeDocument/2006/relationships/hyperlink" Target="#'p testi alt kuyruk (2)'!A1"/><Relationship Id="rId2" Type="http://schemas.openxmlformats.org/officeDocument/2006/relationships/hyperlink" Target="#'z testi alt kuyruk'!A1"/><Relationship Id="rId16" Type="http://schemas.openxmlformats.org/officeDocument/2006/relationships/hyperlink" Target="#'&#199;&#214; - t testi ba&#287;&#305;ml&#305; - &#231;ift kuy'!A1"/><Relationship Id="rId20" Type="http://schemas.openxmlformats.org/officeDocument/2006/relationships/hyperlink" Target="#'z testi &#252;st kuyruk (2)'!A1"/><Relationship Id="rId29" Type="http://schemas.openxmlformats.org/officeDocument/2006/relationships/hyperlink" Target="#'&#199;&#214; - z testi &#252;st kuyruk (2)'!A1"/><Relationship Id="rId1" Type="http://schemas.openxmlformats.org/officeDocument/2006/relationships/hyperlink" Target="#'z testi &#231;ift kuyruk'!A1"/><Relationship Id="rId6" Type="http://schemas.openxmlformats.org/officeDocument/2006/relationships/hyperlink" Target="#'t testi &#252;st kuyruk'!A1"/><Relationship Id="rId11" Type="http://schemas.openxmlformats.org/officeDocument/2006/relationships/hyperlink" Target="#'&#199;&#214; - z testi alt kuyruk'!A1"/><Relationship Id="rId24" Type="http://schemas.openxmlformats.org/officeDocument/2006/relationships/hyperlink" Target="#'p testi &#231;ift kuyruk (2)'!A1"/><Relationship Id="rId5" Type="http://schemas.openxmlformats.org/officeDocument/2006/relationships/hyperlink" Target="#'t testi alt kuyruk'!A1"/><Relationship Id="rId15" Type="http://schemas.openxmlformats.org/officeDocument/2006/relationships/hyperlink" Target="#'&#199;&#214; - t testi varX - &#231;ift kuyruk'!A1"/><Relationship Id="rId23" Type="http://schemas.openxmlformats.org/officeDocument/2006/relationships/hyperlink" Target="#'t testi &#252;st kuyruk (2)'!A1"/><Relationship Id="rId28" Type="http://schemas.openxmlformats.org/officeDocument/2006/relationships/hyperlink" Target="#'&#199;&#214; - z testi alt kuyruk (2)'!A1"/><Relationship Id="rId10" Type="http://schemas.openxmlformats.org/officeDocument/2006/relationships/hyperlink" Target="#'&#199;&#214; - z testi &#231;ift kuyruk'!A1"/><Relationship Id="rId19" Type="http://schemas.openxmlformats.org/officeDocument/2006/relationships/hyperlink" Target="#'z testi alt kuyruk (2)'!A1"/><Relationship Id="rId31" Type="http://schemas.openxmlformats.org/officeDocument/2006/relationships/hyperlink" Target="#'&#199;&#214; - t testi ba&#287;&#305;ml&#305; - &#231;ift (2)'!A1"/><Relationship Id="rId4" Type="http://schemas.openxmlformats.org/officeDocument/2006/relationships/hyperlink" Target="#'t testi &#231;ift kuyruk'!A1"/><Relationship Id="rId9" Type="http://schemas.openxmlformats.org/officeDocument/2006/relationships/hyperlink" Target="#'p testi &#252;st kuyruk'!A1"/><Relationship Id="rId14" Type="http://schemas.openxmlformats.org/officeDocument/2006/relationships/hyperlink" Target="#'&#199;&#214; - p testi - &#231;ift kuyruk'!A1"/><Relationship Id="rId22" Type="http://schemas.openxmlformats.org/officeDocument/2006/relationships/hyperlink" Target="#'t testi alt kuyruk (2)'!A1"/><Relationship Id="rId27" Type="http://schemas.openxmlformats.org/officeDocument/2006/relationships/hyperlink" Target="#'&#199;&#214; - z testi &#231;ift kuyruk (2)'!A1"/><Relationship Id="rId30" Type="http://schemas.openxmlformats.org/officeDocument/2006/relationships/hyperlink" Target="#'&#199;&#214; - t testi e&#351; var - &#231;ift  (2)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microsoft.com/office/2014/relationships/chartEx" Target="../charts/chartEx1.xml"/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2" Type="http://schemas.microsoft.com/office/2014/relationships/chartEx" Target="../charts/chartEx2.xml"/><Relationship Id="rId1" Type="http://schemas.openxmlformats.org/officeDocument/2006/relationships/chart" Target="../charts/chart20.xml"/></Relationships>
</file>

<file path=xl/drawings/_rels/drawing22.xml.rels><?xml version="1.0" encoding="UTF-8" standalone="yes"?>
<Relationships xmlns="http://schemas.openxmlformats.org/package/2006/relationships"><Relationship Id="rId2" Type="http://schemas.microsoft.com/office/2014/relationships/chartEx" Target="../charts/chartEx3.xml"/><Relationship Id="rId1" Type="http://schemas.openxmlformats.org/officeDocument/2006/relationships/chart" Target="../charts/chart21.xml"/></Relationships>
</file>

<file path=xl/drawings/_rels/drawing23.xml.rels><?xml version="1.0" encoding="UTF-8" standalone="yes"?>
<Relationships xmlns="http://schemas.openxmlformats.org/package/2006/relationships"><Relationship Id="rId2" Type="http://schemas.microsoft.com/office/2014/relationships/chartEx" Target="../charts/chartEx4.xml"/><Relationship Id="rId1" Type="http://schemas.openxmlformats.org/officeDocument/2006/relationships/chart" Target="../charts/chart22.xml"/></Relationships>
</file>

<file path=xl/drawings/_rels/drawing24.xml.rels><?xml version="1.0" encoding="UTF-8" standalone="yes"?>
<Relationships xmlns="http://schemas.openxmlformats.org/package/2006/relationships"><Relationship Id="rId2" Type="http://schemas.microsoft.com/office/2014/relationships/chartEx" Target="../charts/chartEx5.xml"/><Relationship Id="rId1" Type="http://schemas.openxmlformats.org/officeDocument/2006/relationships/chart" Target="../charts/chart23.xml"/></Relationships>
</file>

<file path=xl/drawings/_rels/drawing25.xml.rels><?xml version="1.0" encoding="UTF-8" standalone="yes"?>
<Relationships xmlns="http://schemas.openxmlformats.org/package/2006/relationships"><Relationship Id="rId2" Type="http://schemas.microsoft.com/office/2014/relationships/chartEx" Target="../charts/chartEx6.xml"/><Relationship Id="rId1" Type="http://schemas.openxmlformats.org/officeDocument/2006/relationships/chart" Target="../charts/chart2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34.xml.rels><?xml version="1.0" encoding="UTF-8" standalone="yes"?>
<Relationships xmlns="http://schemas.openxmlformats.org/package/2006/relationships"><Relationship Id="rId1" Type="http://schemas.microsoft.com/office/2014/relationships/chartEx" Target="../charts/chartEx7.xml"/></Relationships>
</file>

<file path=xl/drawings/_rels/drawing35.xml.rels><?xml version="1.0" encoding="UTF-8" standalone="yes"?>
<Relationships xmlns="http://schemas.openxmlformats.org/package/2006/relationships"><Relationship Id="rId1" Type="http://schemas.microsoft.com/office/2014/relationships/chartEx" Target="../charts/chartEx8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214777</xdr:colOff>
      <xdr:row>2</xdr:row>
      <xdr:rowOff>71198</xdr:rowOff>
    </xdr:from>
    <xdr:to>
      <xdr:col>21</xdr:col>
      <xdr:colOff>230198</xdr:colOff>
      <xdr:row>4</xdr:row>
      <xdr:rowOff>76199</xdr:rowOff>
    </xdr:to>
    <xdr:sp macro="" textlink="">
      <xdr:nvSpPr>
        <xdr:cNvPr id="14" name="Content Placeholder 2">
          <a:extLst>
            <a:ext uri="{FF2B5EF4-FFF2-40B4-BE49-F238E27FC236}">
              <a16:creationId xmlns:a16="http://schemas.microsoft.com/office/drawing/2014/main" id="{068F5275-EB9B-4668-BEB2-BEB3D617FA78}"/>
            </a:ext>
          </a:extLst>
        </xdr:cNvPr>
        <xdr:cNvSpPr txBox="1">
          <a:spLocks/>
        </xdr:cNvSpPr>
      </xdr:nvSpPr>
      <xdr:spPr>
        <a:xfrm>
          <a:off x="10634299" y="452198"/>
          <a:ext cx="2467073" cy="386001"/>
        </a:xfrm>
        <a:prstGeom prst="rect">
          <a:avLst/>
        </a:prstGeom>
        <a:solidFill>
          <a:schemeClr val="bg1">
            <a:lumMod val="95000"/>
          </a:schemeClr>
        </a:solidFill>
      </xdr:spPr>
      <xdr:txBody>
        <a:bodyPr vert="horz" wrap="square" lIns="0" tIns="45720" rIns="0" bIns="45720" rtlCol="0" anchor="ctr">
          <a:noAutofit/>
        </a:bodyPr>
        <a:lstStyle>
          <a:defPPr>
            <a:defRPr lang="tr-T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tr-TR" sz="1800" b="1">
              <a:solidFill>
                <a:srgbClr val="FF942C"/>
              </a:solidFill>
            </a:rPr>
            <a:t>İki Örneklem</a:t>
          </a:r>
        </a:p>
      </xdr:txBody>
    </xdr:sp>
    <xdr:clientData/>
  </xdr:twoCellAnchor>
  <xdr:twoCellAnchor>
    <xdr:from>
      <xdr:col>2</xdr:col>
      <xdr:colOff>0</xdr:colOff>
      <xdr:row>19</xdr:row>
      <xdr:rowOff>16051</xdr:rowOff>
    </xdr:from>
    <xdr:to>
      <xdr:col>3</xdr:col>
      <xdr:colOff>600075</xdr:colOff>
      <xdr:row>21</xdr:row>
      <xdr:rowOff>3915</xdr:rowOff>
    </xdr:to>
    <xdr:sp macro="" textlink="">
      <xdr:nvSpPr>
        <xdr:cNvPr id="4" name="Content Placeholder 2">
          <a:extLst>
            <a:ext uri="{FF2B5EF4-FFF2-40B4-BE49-F238E27FC236}">
              <a16:creationId xmlns:a16="http://schemas.microsoft.com/office/drawing/2014/main" id="{F6F9B4FD-8122-4320-B936-096E9A0495D0}"/>
            </a:ext>
          </a:extLst>
        </xdr:cNvPr>
        <xdr:cNvSpPr txBox="1">
          <a:spLocks/>
        </xdr:cNvSpPr>
      </xdr:nvSpPr>
      <xdr:spPr>
        <a:xfrm>
          <a:off x="1219200" y="3635551"/>
          <a:ext cx="1209675" cy="368864"/>
        </a:xfrm>
        <a:prstGeom prst="rect">
          <a:avLst/>
        </a:prstGeom>
        <a:solidFill>
          <a:schemeClr val="bg1">
            <a:lumMod val="95000"/>
          </a:schemeClr>
        </a:solidFill>
      </xdr:spPr>
      <xdr:txBody>
        <a:bodyPr vert="horz" wrap="square" lIns="0" tIns="45720" rIns="0" bIns="45720" rtlCol="0" anchor="ctr">
          <a:noAutofit/>
        </a:bodyPr>
        <a:lstStyle>
          <a:defPPr>
            <a:defRPr lang="tr-T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0000"/>
            </a:lnSpc>
            <a:spcBef>
              <a:spcPts val="0"/>
            </a:spcBef>
          </a:pPr>
          <a:r>
            <a:rPr lang="tr-TR" sz="1600">
              <a:solidFill>
                <a:schemeClr val="tx1">
                  <a:lumMod val="95000"/>
                  <a:lumOff val="5000"/>
                </a:schemeClr>
              </a:solidFill>
            </a:rPr>
            <a:t>z Testi</a:t>
          </a:r>
        </a:p>
      </xdr:txBody>
    </xdr:sp>
    <xdr:clientData/>
  </xdr:twoCellAnchor>
  <xdr:twoCellAnchor>
    <xdr:from>
      <xdr:col>5</xdr:col>
      <xdr:colOff>428626</xdr:colOff>
      <xdr:row>19</xdr:row>
      <xdr:rowOff>16051</xdr:rowOff>
    </xdr:from>
    <xdr:to>
      <xdr:col>7</xdr:col>
      <xdr:colOff>447676</xdr:colOff>
      <xdr:row>21</xdr:row>
      <xdr:rowOff>38100</xdr:rowOff>
    </xdr:to>
    <xdr:sp macro="" textlink="">
      <xdr:nvSpPr>
        <xdr:cNvPr id="5" name="Content Placeholder 2">
          <a:extLst>
            <a:ext uri="{FF2B5EF4-FFF2-40B4-BE49-F238E27FC236}">
              <a16:creationId xmlns:a16="http://schemas.microsoft.com/office/drawing/2014/main" id="{009CEC86-3B31-47D2-BAAA-1BB4F6F8CE0E}"/>
            </a:ext>
          </a:extLst>
        </xdr:cNvPr>
        <xdr:cNvSpPr txBox="1">
          <a:spLocks/>
        </xdr:cNvSpPr>
      </xdr:nvSpPr>
      <xdr:spPr>
        <a:xfrm>
          <a:off x="3476626" y="3635551"/>
          <a:ext cx="1238250" cy="403049"/>
        </a:xfrm>
        <a:prstGeom prst="rect">
          <a:avLst/>
        </a:prstGeom>
        <a:solidFill>
          <a:schemeClr val="bg1">
            <a:lumMod val="95000"/>
          </a:schemeClr>
        </a:solidFill>
      </xdr:spPr>
      <xdr:txBody>
        <a:bodyPr vert="horz" wrap="square" lIns="0" tIns="45720" rIns="0" bIns="45720" rtlCol="0" anchor="ctr">
          <a:noAutofit/>
        </a:bodyPr>
        <a:lstStyle>
          <a:defPPr>
            <a:defRPr lang="tr-T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0000"/>
            </a:lnSpc>
            <a:spcBef>
              <a:spcPts val="0"/>
            </a:spcBef>
          </a:pPr>
          <a:r>
            <a:rPr lang="tr-TR" sz="1600">
              <a:solidFill>
                <a:schemeClr val="tx1">
                  <a:lumMod val="95000"/>
                  <a:lumOff val="5000"/>
                </a:schemeClr>
              </a:solidFill>
            </a:rPr>
            <a:t>t Testi</a:t>
          </a:r>
        </a:p>
      </xdr:txBody>
    </xdr:sp>
    <xdr:clientData/>
  </xdr:twoCellAnchor>
  <xdr:twoCellAnchor>
    <xdr:from>
      <xdr:col>8</xdr:col>
      <xdr:colOff>0</xdr:colOff>
      <xdr:row>8</xdr:row>
      <xdr:rowOff>67592</xdr:rowOff>
    </xdr:from>
    <xdr:to>
      <xdr:col>10</xdr:col>
      <xdr:colOff>9525</xdr:colOff>
      <xdr:row>10</xdr:row>
      <xdr:rowOff>66675</xdr:rowOff>
    </xdr:to>
    <xdr:sp macro="" textlink="">
      <xdr:nvSpPr>
        <xdr:cNvPr id="6" name="Content Placeholder 2">
          <a:extLst>
            <a:ext uri="{FF2B5EF4-FFF2-40B4-BE49-F238E27FC236}">
              <a16:creationId xmlns:a16="http://schemas.microsoft.com/office/drawing/2014/main" id="{4F25A76F-8B1F-4BEB-8A2B-FC507DEAC82B}"/>
            </a:ext>
          </a:extLst>
        </xdr:cNvPr>
        <xdr:cNvSpPr txBox="1">
          <a:spLocks/>
        </xdr:cNvSpPr>
      </xdr:nvSpPr>
      <xdr:spPr>
        <a:xfrm>
          <a:off x="4876800" y="1591592"/>
          <a:ext cx="1228725" cy="380083"/>
        </a:xfrm>
        <a:prstGeom prst="rect">
          <a:avLst/>
        </a:prstGeom>
        <a:solidFill>
          <a:schemeClr val="bg1">
            <a:lumMod val="95000"/>
          </a:schemeClr>
        </a:solidFill>
      </xdr:spPr>
      <xdr:txBody>
        <a:bodyPr vert="horz" wrap="square" lIns="0" tIns="45720" rIns="0" bIns="45720" rtlCol="0" anchor="ctr">
          <a:noAutofit/>
        </a:bodyPr>
        <a:lstStyle>
          <a:defPPr>
            <a:defRPr lang="tr-T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0000"/>
            </a:lnSpc>
            <a:spcBef>
              <a:spcPts val="0"/>
            </a:spcBef>
          </a:pPr>
          <a:r>
            <a:rPr lang="tr-TR" sz="1600">
              <a:solidFill>
                <a:schemeClr val="tx1">
                  <a:lumMod val="95000"/>
                  <a:lumOff val="5000"/>
                </a:schemeClr>
              </a:solidFill>
            </a:rPr>
            <a:t>p testi</a:t>
          </a:r>
        </a:p>
      </xdr:txBody>
    </xdr:sp>
    <xdr:clientData/>
  </xdr:twoCellAnchor>
  <xdr:twoCellAnchor>
    <xdr:from>
      <xdr:col>29</xdr:col>
      <xdr:colOff>532495</xdr:colOff>
      <xdr:row>6</xdr:row>
      <xdr:rowOff>80928</xdr:rowOff>
    </xdr:from>
    <xdr:to>
      <xdr:col>33</xdr:col>
      <xdr:colOff>538845</xdr:colOff>
      <xdr:row>9</xdr:row>
      <xdr:rowOff>27213</xdr:rowOff>
    </xdr:to>
    <xdr:sp macro="" textlink="">
      <xdr:nvSpPr>
        <xdr:cNvPr id="12" name="Content Placeholder 2">
          <a:extLst>
            <a:ext uri="{FF2B5EF4-FFF2-40B4-BE49-F238E27FC236}">
              <a16:creationId xmlns:a16="http://schemas.microsoft.com/office/drawing/2014/main" id="{D5C58F63-2A65-43F0-9711-1124EB7AE2E3}"/>
            </a:ext>
          </a:extLst>
        </xdr:cNvPr>
        <xdr:cNvSpPr txBox="1">
          <a:spLocks/>
        </xdr:cNvSpPr>
      </xdr:nvSpPr>
      <xdr:spPr>
        <a:xfrm>
          <a:off x="18289816" y="1223928"/>
          <a:ext cx="2455636" cy="517785"/>
        </a:xfrm>
        <a:prstGeom prst="rect">
          <a:avLst/>
        </a:prstGeom>
        <a:solidFill>
          <a:schemeClr val="bg1">
            <a:lumMod val="95000"/>
          </a:schemeClr>
        </a:solidFill>
      </xdr:spPr>
      <xdr:txBody>
        <a:bodyPr vert="horz" wrap="square" lIns="0" tIns="45720" rIns="0" bIns="45720" rtlCol="0" anchor="ctr">
          <a:noAutofit/>
        </a:bodyPr>
        <a:lstStyle>
          <a:defPPr>
            <a:defRPr lang="tr-T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0000"/>
            </a:lnSpc>
            <a:spcBef>
              <a:spcPts val="0"/>
            </a:spcBef>
          </a:pPr>
          <a:r>
            <a:rPr lang="tr-TR" sz="1600">
              <a:solidFill>
                <a:schemeClr val="tx1">
                  <a:lumMod val="95000"/>
                  <a:lumOff val="5000"/>
                </a:schemeClr>
              </a:solidFill>
            </a:rPr>
            <a:t>ANOVA Testi</a:t>
          </a:r>
        </a:p>
        <a:p>
          <a:pPr algn="ctr">
            <a:lnSpc>
              <a:spcPct val="100000"/>
            </a:lnSpc>
            <a:spcBef>
              <a:spcPts val="0"/>
            </a:spcBef>
          </a:pPr>
          <a:r>
            <a:rPr lang="tr-TR" sz="1600">
              <a:solidFill>
                <a:schemeClr val="tx1">
                  <a:lumMod val="95000"/>
                  <a:lumOff val="5000"/>
                </a:schemeClr>
              </a:solidFill>
            </a:rPr>
            <a:t>(Box &amp; Whisker Kontrolü)</a:t>
          </a:r>
        </a:p>
      </xdr:txBody>
    </xdr:sp>
    <xdr:clientData/>
  </xdr:twoCellAnchor>
  <xdr:twoCellAnchor>
    <xdr:from>
      <xdr:col>2</xdr:col>
      <xdr:colOff>312962</xdr:colOff>
      <xdr:row>2</xdr:row>
      <xdr:rowOff>57149</xdr:rowOff>
    </xdr:from>
    <xdr:to>
      <xdr:col>6</xdr:col>
      <xdr:colOff>322486</xdr:colOff>
      <xdr:row>4</xdr:row>
      <xdr:rowOff>66674</xdr:rowOff>
    </xdr:to>
    <xdr:sp macro="" textlink="">
      <xdr:nvSpPr>
        <xdr:cNvPr id="17" name="Content Placeholder 2">
          <a:extLst>
            <a:ext uri="{FF2B5EF4-FFF2-40B4-BE49-F238E27FC236}">
              <a16:creationId xmlns:a16="http://schemas.microsoft.com/office/drawing/2014/main" id="{596AA94A-E573-4B62-A1B1-179F2DE219A0}"/>
            </a:ext>
          </a:extLst>
        </xdr:cNvPr>
        <xdr:cNvSpPr txBox="1">
          <a:spLocks/>
        </xdr:cNvSpPr>
      </xdr:nvSpPr>
      <xdr:spPr>
        <a:xfrm>
          <a:off x="1538788" y="438149"/>
          <a:ext cx="2461176" cy="390525"/>
        </a:xfrm>
        <a:prstGeom prst="rect">
          <a:avLst/>
        </a:prstGeom>
        <a:solidFill>
          <a:schemeClr val="bg1">
            <a:lumMod val="95000"/>
          </a:schemeClr>
        </a:solidFill>
      </xdr:spPr>
      <xdr:txBody>
        <a:bodyPr vert="horz" wrap="square" lIns="0" tIns="45720" rIns="0" bIns="45720" rtlCol="0" anchor="ctr">
          <a:noAutofit/>
        </a:bodyPr>
        <a:lstStyle>
          <a:defPPr>
            <a:defRPr lang="tr-T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tr-TR" sz="1800" b="1">
              <a:solidFill>
                <a:srgbClr val="FF942C"/>
              </a:solidFill>
            </a:rPr>
            <a:t>Tek Örneklem</a:t>
          </a:r>
        </a:p>
      </xdr:txBody>
    </xdr:sp>
    <xdr:clientData/>
  </xdr:twoCellAnchor>
  <xdr:twoCellAnchor>
    <xdr:from>
      <xdr:col>29</xdr:col>
      <xdr:colOff>528865</xdr:colOff>
      <xdr:row>2</xdr:row>
      <xdr:rowOff>122905</xdr:rowOff>
    </xdr:from>
    <xdr:to>
      <xdr:col>33</xdr:col>
      <xdr:colOff>544286</xdr:colOff>
      <xdr:row>4</xdr:row>
      <xdr:rowOff>127906</xdr:rowOff>
    </xdr:to>
    <xdr:sp macro="" textlink="">
      <xdr:nvSpPr>
        <xdr:cNvPr id="18" name="Content Placeholder 2">
          <a:extLst>
            <a:ext uri="{FF2B5EF4-FFF2-40B4-BE49-F238E27FC236}">
              <a16:creationId xmlns:a16="http://schemas.microsoft.com/office/drawing/2014/main" id="{23FCC172-DC7D-4C93-8F06-BF3B0059DE8F}"/>
            </a:ext>
          </a:extLst>
        </xdr:cNvPr>
        <xdr:cNvSpPr txBox="1">
          <a:spLocks/>
        </xdr:cNvSpPr>
      </xdr:nvSpPr>
      <xdr:spPr>
        <a:xfrm>
          <a:off x="18286186" y="503905"/>
          <a:ext cx="2464707" cy="386001"/>
        </a:xfrm>
        <a:prstGeom prst="rect">
          <a:avLst/>
        </a:prstGeom>
        <a:solidFill>
          <a:schemeClr val="bg1">
            <a:lumMod val="95000"/>
          </a:schemeClr>
        </a:solidFill>
      </xdr:spPr>
      <xdr:txBody>
        <a:bodyPr vert="horz" wrap="square" lIns="0" tIns="45720" rIns="0" bIns="45720" rtlCol="0" anchor="ctr">
          <a:noAutofit/>
        </a:bodyPr>
        <a:lstStyle>
          <a:defPPr>
            <a:defRPr lang="tr-T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tr-TR" sz="1800" b="1">
              <a:solidFill>
                <a:srgbClr val="FF942C"/>
              </a:solidFill>
            </a:rPr>
            <a:t>İkiden</a:t>
          </a:r>
          <a:r>
            <a:rPr lang="tr-TR" sz="1800" b="1" baseline="0">
              <a:solidFill>
                <a:srgbClr val="FF942C"/>
              </a:solidFill>
            </a:rPr>
            <a:t> Fazla</a:t>
          </a:r>
          <a:r>
            <a:rPr lang="tr-TR" sz="1800" b="1">
              <a:solidFill>
                <a:srgbClr val="FF942C"/>
              </a:solidFill>
            </a:rPr>
            <a:t> Örneklem</a:t>
          </a:r>
        </a:p>
      </xdr:txBody>
    </xdr:sp>
    <xdr:clientData/>
  </xdr:twoCellAnchor>
  <xdr:twoCellAnchor>
    <xdr:from>
      <xdr:col>4</xdr:col>
      <xdr:colOff>315982</xdr:colOff>
      <xdr:row>4</xdr:row>
      <xdr:rowOff>66674</xdr:rowOff>
    </xdr:from>
    <xdr:to>
      <xdr:col>4</xdr:col>
      <xdr:colOff>317724</xdr:colOff>
      <xdr:row>6</xdr:row>
      <xdr:rowOff>69286</xdr:rowOff>
    </xdr:to>
    <xdr:cxnSp macro="">
      <xdr:nvCxnSpPr>
        <xdr:cNvPr id="20" name="Connector: Elbow 19">
          <a:extLst>
            <a:ext uri="{FF2B5EF4-FFF2-40B4-BE49-F238E27FC236}">
              <a16:creationId xmlns:a16="http://schemas.microsoft.com/office/drawing/2014/main" id="{426C05AA-C02F-481D-B15C-DAF2EC683B42}"/>
            </a:ext>
          </a:extLst>
        </xdr:cNvPr>
        <xdr:cNvCxnSpPr>
          <a:stCxn id="17" idx="2"/>
          <a:endCxn id="25" idx="0"/>
        </xdr:cNvCxnSpPr>
      </xdr:nvCxnSpPr>
      <xdr:spPr>
        <a:xfrm rot="5400000">
          <a:off x="2576699" y="1019609"/>
          <a:ext cx="383612" cy="1742"/>
        </a:xfrm>
        <a:prstGeom prst="bentConnector3">
          <a:avLst>
            <a:gd name="adj1" fmla="val 50000"/>
          </a:avLst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314325</xdr:colOff>
      <xdr:row>8</xdr:row>
      <xdr:rowOff>66675</xdr:rowOff>
    </xdr:from>
    <xdr:to>
      <xdr:col>6</xdr:col>
      <xdr:colOff>438151</xdr:colOff>
      <xdr:row>19</xdr:row>
      <xdr:rowOff>16051</xdr:rowOff>
    </xdr:to>
    <xdr:cxnSp macro="">
      <xdr:nvCxnSpPr>
        <xdr:cNvPr id="22" name="Connector: Elbow 21">
          <a:extLst>
            <a:ext uri="{FF2B5EF4-FFF2-40B4-BE49-F238E27FC236}">
              <a16:creationId xmlns:a16="http://schemas.microsoft.com/office/drawing/2014/main" id="{29CD33E0-A8BA-4435-B9B4-EC38367FB753}"/>
            </a:ext>
          </a:extLst>
        </xdr:cNvPr>
        <xdr:cNvCxnSpPr>
          <a:stCxn id="25" idx="2"/>
          <a:endCxn id="5" idx="0"/>
        </xdr:cNvCxnSpPr>
      </xdr:nvCxnSpPr>
      <xdr:spPr>
        <a:xfrm rot="16200000" flipH="1">
          <a:off x="2401800" y="1941600"/>
          <a:ext cx="2044876" cy="1343026"/>
        </a:xfrm>
        <a:prstGeom prst="bentConnector3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7</xdr:row>
      <xdr:rowOff>67981</xdr:rowOff>
    </xdr:from>
    <xdr:to>
      <xdr:col>9</xdr:col>
      <xdr:colOff>4763</xdr:colOff>
      <xdr:row>8</xdr:row>
      <xdr:rowOff>67592</xdr:rowOff>
    </xdr:to>
    <xdr:cxnSp macro="">
      <xdr:nvCxnSpPr>
        <xdr:cNvPr id="24" name="Connector: Elbow 23">
          <a:extLst>
            <a:ext uri="{FF2B5EF4-FFF2-40B4-BE49-F238E27FC236}">
              <a16:creationId xmlns:a16="http://schemas.microsoft.com/office/drawing/2014/main" id="{FC01A3C0-AB33-4998-BEEF-B8EBA77A0683}"/>
            </a:ext>
          </a:extLst>
        </xdr:cNvPr>
        <xdr:cNvCxnSpPr>
          <a:stCxn id="25" idx="3"/>
          <a:endCxn id="6" idx="0"/>
        </xdr:cNvCxnSpPr>
      </xdr:nvCxnSpPr>
      <xdr:spPr>
        <a:xfrm>
          <a:off x="3667125" y="1401481"/>
          <a:ext cx="1824038" cy="190111"/>
        </a:xfrm>
        <a:prstGeom prst="bentConnector2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6</xdr:row>
      <xdr:rowOff>69286</xdr:rowOff>
    </xdr:from>
    <xdr:to>
      <xdr:col>6</xdr:col>
      <xdr:colOff>9525</xdr:colOff>
      <xdr:row>8</xdr:row>
      <xdr:rowOff>66675</xdr:rowOff>
    </xdr:to>
    <xdr:sp macro="" textlink="">
      <xdr:nvSpPr>
        <xdr:cNvPr id="25" name="Content Placeholder 2">
          <a:extLst>
            <a:ext uri="{FF2B5EF4-FFF2-40B4-BE49-F238E27FC236}">
              <a16:creationId xmlns:a16="http://schemas.microsoft.com/office/drawing/2014/main" id="{017CCE98-ABEF-4762-AFC9-AB7AD1F210B5}"/>
            </a:ext>
          </a:extLst>
        </xdr:cNvPr>
        <xdr:cNvSpPr txBox="1">
          <a:spLocks/>
        </xdr:cNvSpPr>
      </xdr:nvSpPr>
      <xdr:spPr>
        <a:xfrm>
          <a:off x="1838325" y="1212286"/>
          <a:ext cx="1828800" cy="378389"/>
        </a:xfrm>
        <a:prstGeom prst="rect">
          <a:avLst/>
        </a:prstGeom>
        <a:solidFill>
          <a:schemeClr val="bg1">
            <a:lumMod val="95000"/>
          </a:schemeClr>
        </a:solidFill>
      </xdr:spPr>
      <xdr:txBody>
        <a:bodyPr vert="horz" wrap="square" lIns="0" tIns="45720" rIns="0" bIns="45720" rtlCol="0" anchor="ctr">
          <a:noAutofit/>
        </a:bodyPr>
        <a:lstStyle>
          <a:defPPr>
            <a:defRPr lang="tr-T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tr-TR" sz="1200" b="0" i="1">
              <a:solidFill>
                <a:schemeClr val="tx1"/>
              </a:solidFill>
            </a:rPr>
            <a:t>Ne</a:t>
          </a:r>
          <a:r>
            <a:rPr lang="tr-TR" sz="1200" b="0" i="1" baseline="0">
              <a:solidFill>
                <a:schemeClr val="tx1"/>
              </a:solidFill>
            </a:rPr>
            <a:t> karşılaştırılıyor?</a:t>
          </a:r>
          <a:endParaRPr lang="tr-TR" sz="1200" b="0" i="1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604838</xdr:colOff>
      <xdr:row>8</xdr:row>
      <xdr:rowOff>66676</xdr:rowOff>
    </xdr:from>
    <xdr:to>
      <xdr:col>4</xdr:col>
      <xdr:colOff>314325</xdr:colOff>
      <xdr:row>19</xdr:row>
      <xdr:rowOff>16052</xdr:rowOff>
    </xdr:to>
    <xdr:cxnSp macro="">
      <xdr:nvCxnSpPr>
        <xdr:cNvPr id="28" name="Connector: Elbow 27">
          <a:extLst>
            <a:ext uri="{FF2B5EF4-FFF2-40B4-BE49-F238E27FC236}">
              <a16:creationId xmlns:a16="http://schemas.microsoft.com/office/drawing/2014/main" id="{340BDE43-F3FF-4824-B274-21A06B486285}"/>
            </a:ext>
          </a:extLst>
        </xdr:cNvPr>
        <xdr:cNvCxnSpPr>
          <a:stCxn id="25" idx="2"/>
          <a:endCxn id="4" idx="0"/>
        </xdr:cNvCxnSpPr>
      </xdr:nvCxnSpPr>
      <xdr:spPr>
        <a:xfrm rot="5400000">
          <a:off x="1265944" y="2148770"/>
          <a:ext cx="2044876" cy="928687"/>
        </a:xfrm>
        <a:prstGeom prst="bentConnector3">
          <a:avLst>
            <a:gd name="adj1" fmla="val 50000"/>
          </a:avLst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542925</xdr:colOff>
      <xdr:row>5</xdr:row>
      <xdr:rowOff>164536</xdr:rowOff>
    </xdr:from>
    <xdr:to>
      <xdr:col>8</xdr:col>
      <xdr:colOff>542925</xdr:colOff>
      <xdr:row>7</xdr:row>
      <xdr:rowOff>161925</xdr:rowOff>
    </xdr:to>
    <xdr:sp macro="" textlink="">
      <xdr:nvSpPr>
        <xdr:cNvPr id="36" name="Content Placeholder 2">
          <a:extLst>
            <a:ext uri="{FF2B5EF4-FFF2-40B4-BE49-F238E27FC236}">
              <a16:creationId xmlns:a16="http://schemas.microsoft.com/office/drawing/2014/main" id="{D56FC3CC-CB07-4FEF-9ABB-99EBD0D9CFA7}"/>
            </a:ext>
          </a:extLst>
        </xdr:cNvPr>
        <xdr:cNvSpPr txBox="1">
          <a:spLocks/>
        </xdr:cNvSpPr>
      </xdr:nvSpPr>
      <xdr:spPr>
        <a:xfrm>
          <a:off x="3590925" y="1117036"/>
          <a:ext cx="1828800" cy="378389"/>
        </a:xfrm>
        <a:prstGeom prst="rect">
          <a:avLst/>
        </a:prstGeom>
        <a:noFill/>
      </xdr:spPr>
      <xdr:txBody>
        <a:bodyPr vert="horz" wrap="square" lIns="216000" tIns="45720" rIns="91440" bIns="45720" rtlCol="0" anchor="ctr">
          <a:noAutofit/>
        </a:bodyPr>
        <a:lstStyle>
          <a:defPPr>
            <a:defRPr lang="tr-T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tr-TR" sz="1200" b="0" i="1">
              <a:solidFill>
                <a:schemeClr val="tx1"/>
              </a:solidFill>
            </a:rPr>
            <a:t>Oran</a:t>
          </a:r>
        </a:p>
      </xdr:txBody>
    </xdr:sp>
    <xdr:clientData/>
  </xdr:twoCellAnchor>
  <xdr:twoCellAnchor>
    <xdr:from>
      <xdr:col>3</xdr:col>
      <xdr:colOff>152400</xdr:colOff>
      <xdr:row>9</xdr:row>
      <xdr:rowOff>155011</xdr:rowOff>
    </xdr:from>
    <xdr:to>
      <xdr:col>6</xdr:col>
      <xdr:colOff>152400</xdr:colOff>
      <xdr:row>11</xdr:row>
      <xdr:rowOff>152400</xdr:rowOff>
    </xdr:to>
    <xdr:sp macro="" textlink="">
      <xdr:nvSpPr>
        <xdr:cNvPr id="37" name="Content Placeholder 2">
          <a:extLst>
            <a:ext uri="{FF2B5EF4-FFF2-40B4-BE49-F238E27FC236}">
              <a16:creationId xmlns:a16="http://schemas.microsoft.com/office/drawing/2014/main" id="{51B0E20C-4680-4846-A860-3922797A21E9}"/>
            </a:ext>
          </a:extLst>
        </xdr:cNvPr>
        <xdr:cNvSpPr txBox="1">
          <a:spLocks/>
        </xdr:cNvSpPr>
      </xdr:nvSpPr>
      <xdr:spPr>
        <a:xfrm>
          <a:off x="1981200" y="1869511"/>
          <a:ext cx="1828800" cy="378389"/>
        </a:xfrm>
        <a:prstGeom prst="rect">
          <a:avLst/>
        </a:prstGeom>
        <a:noFill/>
      </xdr:spPr>
      <xdr:txBody>
        <a:bodyPr vert="horz" wrap="square" lIns="216000" tIns="45720" rIns="91440" bIns="45720" rtlCol="0" anchor="ctr">
          <a:noAutofit/>
        </a:bodyPr>
        <a:lstStyle>
          <a:defPPr>
            <a:defRPr lang="tr-T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tr-TR" sz="1200" b="0" i="1">
              <a:solidFill>
                <a:schemeClr val="tx1"/>
              </a:solidFill>
            </a:rPr>
            <a:t>Sayı</a:t>
          </a:r>
        </a:p>
      </xdr:txBody>
    </xdr:sp>
    <xdr:clientData/>
  </xdr:twoCellAnchor>
  <xdr:twoCellAnchor>
    <xdr:from>
      <xdr:col>0</xdr:col>
      <xdr:colOff>161925</xdr:colOff>
      <xdr:row>15</xdr:row>
      <xdr:rowOff>135961</xdr:rowOff>
    </xdr:from>
    <xdr:to>
      <xdr:col>2</xdr:col>
      <xdr:colOff>561975</xdr:colOff>
      <xdr:row>17</xdr:row>
      <xdr:rowOff>133350</xdr:rowOff>
    </xdr:to>
    <xdr:sp macro="" textlink="">
      <xdr:nvSpPr>
        <xdr:cNvPr id="38" name="Content Placeholder 2">
          <a:extLst>
            <a:ext uri="{FF2B5EF4-FFF2-40B4-BE49-F238E27FC236}">
              <a16:creationId xmlns:a16="http://schemas.microsoft.com/office/drawing/2014/main" id="{ED272C11-8C93-413F-973D-B23421493402}"/>
            </a:ext>
          </a:extLst>
        </xdr:cNvPr>
        <xdr:cNvSpPr txBox="1">
          <a:spLocks/>
        </xdr:cNvSpPr>
      </xdr:nvSpPr>
      <xdr:spPr>
        <a:xfrm>
          <a:off x="161925" y="2993461"/>
          <a:ext cx="1619250" cy="378389"/>
        </a:xfrm>
        <a:prstGeom prst="rect">
          <a:avLst/>
        </a:prstGeom>
        <a:noFill/>
      </xdr:spPr>
      <xdr:txBody>
        <a:bodyPr vert="horz" wrap="square" lIns="0" tIns="45720" rIns="0" bIns="45720" rtlCol="0" anchor="ctr">
          <a:noAutofit/>
        </a:bodyPr>
        <a:lstStyle>
          <a:defPPr>
            <a:defRPr lang="tr-T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tr-TR" sz="1200" b="0" i="1">
              <a:solidFill>
                <a:schemeClr val="tx1"/>
              </a:solidFill>
            </a:rPr>
            <a:t>n&gt;=30 </a:t>
          </a:r>
          <a:r>
            <a:rPr lang="tr-TR" sz="1200" b="1" i="1">
              <a:solidFill>
                <a:schemeClr val="tx1"/>
              </a:solidFill>
            </a:rPr>
            <a:t>veya</a:t>
          </a:r>
        </a:p>
        <a:p>
          <a:pPr algn="r"/>
          <a:r>
            <a:rPr lang="tr-TR" sz="1200" b="0" i="1">
              <a:solidFill>
                <a:schemeClr val="tx1"/>
              </a:solidFill>
            </a:rPr>
            <a:t>evren st sapması biliniyor</a:t>
          </a:r>
        </a:p>
      </xdr:txBody>
    </xdr:sp>
    <xdr:clientData/>
  </xdr:twoCellAnchor>
  <xdr:twoCellAnchor>
    <xdr:from>
      <xdr:col>6</xdr:col>
      <xdr:colOff>476249</xdr:colOff>
      <xdr:row>15</xdr:row>
      <xdr:rowOff>183586</xdr:rowOff>
    </xdr:from>
    <xdr:to>
      <xdr:col>9</xdr:col>
      <xdr:colOff>390524</xdr:colOff>
      <xdr:row>17</xdr:row>
      <xdr:rowOff>180975</xdr:rowOff>
    </xdr:to>
    <xdr:sp macro="" textlink="">
      <xdr:nvSpPr>
        <xdr:cNvPr id="43" name="Content Placeholder 2">
          <a:extLst>
            <a:ext uri="{FF2B5EF4-FFF2-40B4-BE49-F238E27FC236}">
              <a16:creationId xmlns:a16="http://schemas.microsoft.com/office/drawing/2014/main" id="{BB9F5027-31CC-4F26-A5C3-DF7E9B5F4435}"/>
            </a:ext>
          </a:extLst>
        </xdr:cNvPr>
        <xdr:cNvSpPr txBox="1">
          <a:spLocks/>
        </xdr:cNvSpPr>
      </xdr:nvSpPr>
      <xdr:spPr>
        <a:xfrm>
          <a:off x="4133849" y="3041086"/>
          <a:ext cx="1743075" cy="378389"/>
        </a:xfrm>
        <a:prstGeom prst="rect">
          <a:avLst/>
        </a:prstGeom>
        <a:noFill/>
      </xdr:spPr>
      <xdr:txBody>
        <a:bodyPr vert="horz" wrap="square" lIns="0" tIns="45720" rIns="0" bIns="45720" rtlCol="0" anchor="ctr">
          <a:noAutofit/>
        </a:bodyPr>
        <a:lstStyle>
          <a:defPPr>
            <a:defRPr lang="tr-T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tr-TR" sz="1200" b="0" i="1">
              <a:solidFill>
                <a:schemeClr val="tx1"/>
              </a:solidFill>
            </a:rPr>
            <a:t>n&lt;30 </a:t>
          </a:r>
          <a:r>
            <a:rPr lang="tr-TR" sz="1200" b="1" i="1">
              <a:solidFill>
                <a:schemeClr val="tx1"/>
              </a:solidFill>
            </a:rPr>
            <a:t>ve</a:t>
          </a:r>
        </a:p>
        <a:p>
          <a:pPr algn="l"/>
          <a:r>
            <a:rPr lang="tr-TR" sz="1200" b="0" i="1">
              <a:solidFill>
                <a:schemeClr val="tx1"/>
              </a:solidFill>
            </a:rPr>
            <a:t>evren st sapması bilinmiyor</a:t>
          </a:r>
        </a:p>
      </xdr:txBody>
    </xdr:sp>
    <xdr:clientData/>
  </xdr:twoCellAnchor>
  <xdr:twoCellAnchor>
    <xdr:from>
      <xdr:col>0</xdr:col>
      <xdr:colOff>76200</xdr:colOff>
      <xdr:row>23</xdr:row>
      <xdr:rowOff>44626</xdr:rowOff>
    </xdr:from>
    <xdr:to>
      <xdr:col>1</xdr:col>
      <xdr:colOff>397575</xdr:colOff>
      <xdr:row>25</xdr:row>
      <xdr:rowOff>32490</xdr:rowOff>
    </xdr:to>
    <xdr:sp macro="" textlink="">
      <xdr:nvSpPr>
        <xdr:cNvPr id="44" name="Content Placeholder 2">
          <a:extLst>
            <a:ext uri="{FF2B5EF4-FFF2-40B4-BE49-F238E27FC236}">
              <a16:creationId xmlns:a16="http://schemas.microsoft.com/office/drawing/2014/main" id="{CC4BE82C-6F01-4B4F-9F30-5452C4F77EBA}"/>
            </a:ext>
          </a:extLst>
        </xdr:cNvPr>
        <xdr:cNvSpPr txBox="1">
          <a:spLocks/>
        </xdr:cNvSpPr>
      </xdr:nvSpPr>
      <xdr:spPr>
        <a:xfrm>
          <a:off x="76200" y="4426126"/>
          <a:ext cx="930975" cy="368864"/>
        </a:xfrm>
        <a:prstGeom prst="rect">
          <a:avLst/>
        </a:prstGeom>
        <a:solidFill>
          <a:schemeClr val="bg1">
            <a:lumMod val="95000"/>
          </a:schemeClr>
        </a:solidFill>
      </xdr:spPr>
      <xdr:txBody>
        <a:bodyPr vert="horz" wrap="square" lIns="0" tIns="45720" rIns="0" bIns="45720" rtlCol="0" anchor="ctr">
          <a:noAutofit/>
        </a:bodyPr>
        <a:lstStyle>
          <a:defPPr>
            <a:defRPr lang="tr-T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0000"/>
            </a:lnSpc>
            <a:spcBef>
              <a:spcPts val="0"/>
            </a:spcBef>
          </a:pPr>
          <a:r>
            <a:rPr lang="tr-TR" sz="1050">
              <a:solidFill>
                <a:schemeClr val="tx1">
                  <a:lumMod val="95000"/>
                  <a:lumOff val="5000"/>
                </a:schemeClr>
              </a:solidFill>
            </a:rPr>
            <a:t>Eşitlik</a:t>
          </a:r>
          <a:r>
            <a:rPr lang="tr-TR" sz="1050" baseline="0">
              <a:solidFill>
                <a:schemeClr val="tx1">
                  <a:lumMod val="95000"/>
                  <a:lumOff val="5000"/>
                </a:schemeClr>
              </a:solidFill>
            </a:rPr>
            <a:t> test ediliyor</a:t>
          </a:r>
          <a:endParaRPr lang="tr-TR" sz="1050"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  <xdr:twoCellAnchor>
    <xdr:from>
      <xdr:col>0</xdr:col>
      <xdr:colOff>76200</xdr:colOff>
      <xdr:row>25</xdr:row>
      <xdr:rowOff>25576</xdr:rowOff>
    </xdr:from>
    <xdr:to>
      <xdr:col>1</xdr:col>
      <xdr:colOff>397575</xdr:colOff>
      <xdr:row>26</xdr:row>
      <xdr:rowOff>0</xdr:rowOff>
    </xdr:to>
    <xdr:sp macro="" textlink="">
      <xdr:nvSpPr>
        <xdr:cNvPr id="45" name="Content Placeholder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D064B12-E82D-4D10-B27B-0284701CAB19}"/>
            </a:ext>
          </a:extLst>
        </xdr:cNvPr>
        <xdr:cNvSpPr txBox="1">
          <a:spLocks/>
        </xdr:cNvSpPr>
      </xdr:nvSpPr>
      <xdr:spPr>
        <a:xfrm>
          <a:off x="76200" y="4788076"/>
          <a:ext cx="930975" cy="164924"/>
        </a:xfrm>
        <a:prstGeom prst="rect">
          <a:avLst/>
        </a:prstGeom>
        <a:solidFill>
          <a:schemeClr val="accent2"/>
        </a:solidFill>
      </xdr:spPr>
      <xdr:txBody>
        <a:bodyPr vert="horz" wrap="square" lIns="0" tIns="45720" rIns="0" bIns="45720" rtlCol="0" anchor="ctr">
          <a:noAutofit/>
        </a:bodyPr>
        <a:lstStyle>
          <a:defPPr>
            <a:defRPr lang="tr-T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0000"/>
            </a:lnSpc>
            <a:spcBef>
              <a:spcPts val="0"/>
            </a:spcBef>
          </a:pPr>
          <a:r>
            <a:rPr lang="tr-TR" sz="1050">
              <a:solidFill>
                <a:schemeClr val="bg1"/>
              </a:solidFill>
            </a:rPr>
            <a:t>Sayfasına Git</a:t>
          </a:r>
        </a:p>
      </xdr:txBody>
    </xdr:sp>
    <xdr:clientData/>
  </xdr:twoCellAnchor>
  <xdr:twoCellAnchor>
    <xdr:from>
      <xdr:col>1</xdr:col>
      <xdr:colOff>507533</xdr:colOff>
      <xdr:row>23</xdr:row>
      <xdr:rowOff>44626</xdr:rowOff>
    </xdr:from>
    <xdr:to>
      <xdr:col>3</xdr:col>
      <xdr:colOff>219308</xdr:colOff>
      <xdr:row>25</xdr:row>
      <xdr:rowOff>32490</xdr:rowOff>
    </xdr:to>
    <xdr:sp macro="" textlink="">
      <xdr:nvSpPr>
        <xdr:cNvPr id="46" name="Content Placeholder 2">
          <a:extLst>
            <a:ext uri="{FF2B5EF4-FFF2-40B4-BE49-F238E27FC236}">
              <a16:creationId xmlns:a16="http://schemas.microsoft.com/office/drawing/2014/main" id="{1B60854B-FEAC-4616-9B66-40B93244EE7B}"/>
            </a:ext>
          </a:extLst>
        </xdr:cNvPr>
        <xdr:cNvSpPr txBox="1">
          <a:spLocks/>
        </xdr:cNvSpPr>
      </xdr:nvSpPr>
      <xdr:spPr>
        <a:xfrm>
          <a:off x="1117133" y="4426126"/>
          <a:ext cx="930975" cy="368864"/>
        </a:xfrm>
        <a:prstGeom prst="rect">
          <a:avLst/>
        </a:prstGeom>
        <a:solidFill>
          <a:schemeClr val="bg1">
            <a:lumMod val="95000"/>
          </a:schemeClr>
        </a:solidFill>
      </xdr:spPr>
      <xdr:txBody>
        <a:bodyPr vert="horz" wrap="square" lIns="0" tIns="45720" rIns="0" bIns="45720" rtlCol="0" anchor="ctr">
          <a:noAutofit/>
        </a:bodyPr>
        <a:lstStyle>
          <a:defPPr>
            <a:defRPr lang="tr-T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0000"/>
            </a:lnSpc>
            <a:spcBef>
              <a:spcPts val="0"/>
            </a:spcBef>
          </a:pPr>
          <a:r>
            <a:rPr lang="tr-TR" sz="1050">
              <a:solidFill>
                <a:schemeClr val="tx1">
                  <a:lumMod val="95000"/>
                  <a:lumOff val="5000"/>
                </a:schemeClr>
              </a:solidFill>
            </a:rPr>
            <a:t>Küçülme</a:t>
          </a:r>
          <a:r>
            <a:rPr lang="tr-TR" sz="1050" baseline="0">
              <a:solidFill>
                <a:schemeClr val="tx1">
                  <a:lumMod val="95000"/>
                  <a:lumOff val="5000"/>
                </a:schemeClr>
              </a:solidFill>
            </a:rPr>
            <a:t> test ediliyor</a:t>
          </a:r>
          <a:endParaRPr lang="tr-TR" sz="1050"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  <xdr:twoCellAnchor>
    <xdr:from>
      <xdr:col>1</xdr:col>
      <xdr:colOff>507533</xdr:colOff>
      <xdr:row>25</xdr:row>
      <xdr:rowOff>25576</xdr:rowOff>
    </xdr:from>
    <xdr:to>
      <xdr:col>3</xdr:col>
      <xdr:colOff>219308</xdr:colOff>
      <xdr:row>26</xdr:row>
      <xdr:rowOff>0</xdr:rowOff>
    </xdr:to>
    <xdr:sp macro="" textlink="">
      <xdr:nvSpPr>
        <xdr:cNvPr id="47" name="Content Placeholder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36D21D7-E714-4CEF-BA55-D7CDB276CCC0}"/>
            </a:ext>
          </a:extLst>
        </xdr:cNvPr>
        <xdr:cNvSpPr txBox="1">
          <a:spLocks/>
        </xdr:cNvSpPr>
      </xdr:nvSpPr>
      <xdr:spPr>
        <a:xfrm>
          <a:off x="1117133" y="4788076"/>
          <a:ext cx="930975" cy="164924"/>
        </a:xfrm>
        <a:prstGeom prst="rect">
          <a:avLst/>
        </a:prstGeom>
        <a:solidFill>
          <a:schemeClr val="accent2"/>
        </a:solidFill>
      </xdr:spPr>
      <xdr:txBody>
        <a:bodyPr vert="horz" wrap="square" lIns="0" tIns="45720" rIns="0" bIns="45720" rtlCol="0" anchor="ctr">
          <a:noAutofit/>
        </a:bodyPr>
        <a:lstStyle>
          <a:defPPr>
            <a:defRPr lang="tr-T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0000"/>
            </a:lnSpc>
            <a:spcBef>
              <a:spcPts val="0"/>
            </a:spcBef>
          </a:pPr>
          <a:r>
            <a:rPr lang="tr-TR" sz="1050">
              <a:solidFill>
                <a:schemeClr val="bg1"/>
              </a:solidFill>
            </a:rPr>
            <a:t>Sayfasına Git</a:t>
          </a:r>
        </a:p>
      </xdr:txBody>
    </xdr:sp>
    <xdr:clientData/>
  </xdr:twoCellAnchor>
  <xdr:twoCellAnchor>
    <xdr:from>
      <xdr:col>3</xdr:col>
      <xdr:colOff>307275</xdr:colOff>
      <xdr:row>23</xdr:row>
      <xdr:rowOff>44626</xdr:rowOff>
    </xdr:from>
    <xdr:to>
      <xdr:col>5</xdr:col>
      <xdr:colOff>19050</xdr:colOff>
      <xdr:row>25</xdr:row>
      <xdr:rowOff>32490</xdr:rowOff>
    </xdr:to>
    <xdr:sp macro="" textlink="">
      <xdr:nvSpPr>
        <xdr:cNvPr id="48" name="Content Placeholder 2">
          <a:extLst>
            <a:ext uri="{FF2B5EF4-FFF2-40B4-BE49-F238E27FC236}">
              <a16:creationId xmlns:a16="http://schemas.microsoft.com/office/drawing/2014/main" id="{4061AACE-B881-401E-8E28-3602B945CECC}"/>
            </a:ext>
          </a:extLst>
        </xdr:cNvPr>
        <xdr:cNvSpPr txBox="1">
          <a:spLocks/>
        </xdr:cNvSpPr>
      </xdr:nvSpPr>
      <xdr:spPr>
        <a:xfrm>
          <a:off x="2136075" y="4426126"/>
          <a:ext cx="930975" cy="368864"/>
        </a:xfrm>
        <a:prstGeom prst="rect">
          <a:avLst/>
        </a:prstGeom>
        <a:solidFill>
          <a:schemeClr val="bg1">
            <a:lumMod val="95000"/>
          </a:schemeClr>
        </a:solidFill>
      </xdr:spPr>
      <xdr:txBody>
        <a:bodyPr vert="horz" wrap="square" lIns="0" tIns="45720" rIns="0" bIns="45720" rtlCol="0" anchor="ctr">
          <a:noAutofit/>
        </a:bodyPr>
        <a:lstStyle>
          <a:defPPr>
            <a:defRPr lang="tr-T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0000"/>
            </a:lnSpc>
            <a:spcBef>
              <a:spcPts val="0"/>
            </a:spcBef>
          </a:pPr>
          <a:r>
            <a:rPr lang="tr-TR" sz="1050">
              <a:solidFill>
                <a:schemeClr val="tx1">
                  <a:lumMod val="95000"/>
                  <a:lumOff val="5000"/>
                </a:schemeClr>
              </a:solidFill>
            </a:rPr>
            <a:t>Büyüme</a:t>
          </a:r>
          <a:r>
            <a:rPr lang="tr-TR" sz="1050" baseline="0">
              <a:solidFill>
                <a:schemeClr val="tx1">
                  <a:lumMod val="95000"/>
                  <a:lumOff val="5000"/>
                </a:schemeClr>
              </a:solidFill>
            </a:rPr>
            <a:t> test ediliyor</a:t>
          </a:r>
          <a:endParaRPr lang="tr-TR" sz="1050"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  <xdr:twoCellAnchor>
    <xdr:from>
      <xdr:col>3</xdr:col>
      <xdr:colOff>307275</xdr:colOff>
      <xdr:row>25</xdr:row>
      <xdr:rowOff>25576</xdr:rowOff>
    </xdr:from>
    <xdr:to>
      <xdr:col>5</xdr:col>
      <xdr:colOff>19050</xdr:colOff>
      <xdr:row>26</xdr:row>
      <xdr:rowOff>0</xdr:rowOff>
    </xdr:to>
    <xdr:sp macro="" textlink="">
      <xdr:nvSpPr>
        <xdr:cNvPr id="49" name="Content Placeholder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E4916D2-38B5-4C0E-B758-5F1D76776564}"/>
            </a:ext>
          </a:extLst>
        </xdr:cNvPr>
        <xdr:cNvSpPr txBox="1">
          <a:spLocks/>
        </xdr:cNvSpPr>
      </xdr:nvSpPr>
      <xdr:spPr>
        <a:xfrm>
          <a:off x="2136075" y="4788076"/>
          <a:ext cx="930975" cy="164924"/>
        </a:xfrm>
        <a:prstGeom prst="rect">
          <a:avLst/>
        </a:prstGeom>
        <a:solidFill>
          <a:schemeClr val="accent2"/>
        </a:solidFill>
      </xdr:spPr>
      <xdr:txBody>
        <a:bodyPr vert="horz" wrap="square" lIns="0" tIns="45720" rIns="0" bIns="45720" rtlCol="0" anchor="ctr">
          <a:noAutofit/>
        </a:bodyPr>
        <a:lstStyle>
          <a:defPPr>
            <a:defRPr lang="tr-T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0000"/>
            </a:lnSpc>
            <a:spcBef>
              <a:spcPts val="0"/>
            </a:spcBef>
          </a:pPr>
          <a:r>
            <a:rPr lang="tr-TR" sz="1050">
              <a:solidFill>
                <a:schemeClr val="bg1"/>
              </a:solidFill>
            </a:rPr>
            <a:t>Sayfasına Git</a:t>
          </a:r>
        </a:p>
      </xdr:txBody>
    </xdr:sp>
    <xdr:clientData/>
  </xdr:twoCellAnchor>
  <xdr:twoCellAnchor>
    <xdr:from>
      <xdr:col>5</xdr:col>
      <xdr:colOff>438150</xdr:colOff>
      <xdr:row>22</xdr:row>
      <xdr:rowOff>54151</xdr:rowOff>
    </xdr:from>
    <xdr:to>
      <xdr:col>7</xdr:col>
      <xdr:colOff>149925</xdr:colOff>
      <xdr:row>24</xdr:row>
      <xdr:rowOff>42015</xdr:rowOff>
    </xdr:to>
    <xdr:sp macro="" textlink="">
      <xdr:nvSpPr>
        <xdr:cNvPr id="51" name="Content Placeholder 2">
          <a:extLst>
            <a:ext uri="{FF2B5EF4-FFF2-40B4-BE49-F238E27FC236}">
              <a16:creationId xmlns:a16="http://schemas.microsoft.com/office/drawing/2014/main" id="{8DBDE276-DA54-4E7C-A497-4CDFB251D4EA}"/>
            </a:ext>
          </a:extLst>
        </xdr:cNvPr>
        <xdr:cNvSpPr txBox="1">
          <a:spLocks/>
        </xdr:cNvSpPr>
      </xdr:nvSpPr>
      <xdr:spPr>
        <a:xfrm>
          <a:off x="3486150" y="4245151"/>
          <a:ext cx="930975" cy="368864"/>
        </a:xfrm>
        <a:prstGeom prst="rect">
          <a:avLst/>
        </a:prstGeom>
        <a:solidFill>
          <a:schemeClr val="bg1">
            <a:lumMod val="95000"/>
          </a:schemeClr>
        </a:solidFill>
      </xdr:spPr>
      <xdr:txBody>
        <a:bodyPr vert="horz" wrap="square" lIns="0" tIns="45720" rIns="0" bIns="45720" rtlCol="0" anchor="ctr">
          <a:noAutofit/>
        </a:bodyPr>
        <a:lstStyle>
          <a:defPPr>
            <a:defRPr lang="tr-T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0000"/>
            </a:lnSpc>
            <a:spcBef>
              <a:spcPts val="0"/>
            </a:spcBef>
          </a:pPr>
          <a:r>
            <a:rPr lang="tr-TR" sz="1050">
              <a:solidFill>
                <a:schemeClr val="tx1">
                  <a:lumMod val="95000"/>
                  <a:lumOff val="5000"/>
                </a:schemeClr>
              </a:solidFill>
            </a:rPr>
            <a:t>Eşitlik</a:t>
          </a:r>
          <a:r>
            <a:rPr lang="tr-TR" sz="1050" baseline="0">
              <a:solidFill>
                <a:schemeClr val="tx1">
                  <a:lumMod val="95000"/>
                  <a:lumOff val="5000"/>
                </a:schemeClr>
              </a:solidFill>
            </a:rPr>
            <a:t> test ediliyor</a:t>
          </a:r>
          <a:endParaRPr lang="tr-TR" sz="1050"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  <xdr:twoCellAnchor>
    <xdr:from>
      <xdr:col>5</xdr:col>
      <xdr:colOff>438150</xdr:colOff>
      <xdr:row>24</xdr:row>
      <xdr:rowOff>35101</xdr:rowOff>
    </xdr:from>
    <xdr:to>
      <xdr:col>7</xdr:col>
      <xdr:colOff>149925</xdr:colOff>
      <xdr:row>25</xdr:row>
      <xdr:rowOff>9525</xdr:rowOff>
    </xdr:to>
    <xdr:sp macro="" textlink="">
      <xdr:nvSpPr>
        <xdr:cNvPr id="52" name="Content Placeholder 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8AD1DB7-450B-471C-B520-3E050CD1AC22}"/>
            </a:ext>
          </a:extLst>
        </xdr:cNvPr>
        <xdr:cNvSpPr txBox="1">
          <a:spLocks/>
        </xdr:cNvSpPr>
      </xdr:nvSpPr>
      <xdr:spPr>
        <a:xfrm>
          <a:off x="3486150" y="4607101"/>
          <a:ext cx="930975" cy="164924"/>
        </a:xfrm>
        <a:prstGeom prst="rect">
          <a:avLst/>
        </a:prstGeom>
        <a:solidFill>
          <a:schemeClr val="accent2"/>
        </a:solidFill>
      </xdr:spPr>
      <xdr:txBody>
        <a:bodyPr vert="horz" wrap="square" lIns="0" tIns="45720" rIns="0" bIns="45720" rtlCol="0" anchor="ctr">
          <a:noAutofit/>
        </a:bodyPr>
        <a:lstStyle>
          <a:defPPr>
            <a:defRPr lang="tr-T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0000"/>
            </a:lnSpc>
            <a:spcBef>
              <a:spcPts val="0"/>
            </a:spcBef>
          </a:pPr>
          <a:r>
            <a:rPr lang="tr-TR" sz="1050">
              <a:solidFill>
                <a:schemeClr val="bg1"/>
              </a:solidFill>
            </a:rPr>
            <a:t>Sayfasına Git</a:t>
          </a:r>
        </a:p>
      </xdr:txBody>
    </xdr:sp>
    <xdr:clientData/>
  </xdr:twoCellAnchor>
  <xdr:twoCellAnchor>
    <xdr:from>
      <xdr:col>7</xdr:col>
      <xdr:colOff>259883</xdr:colOff>
      <xdr:row>22</xdr:row>
      <xdr:rowOff>54151</xdr:rowOff>
    </xdr:from>
    <xdr:to>
      <xdr:col>8</xdr:col>
      <xdr:colOff>581258</xdr:colOff>
      <xdr:row>24</xdr:row>
      <xdr:rowOff>42015</xdr:rowOff>
    </xdr:to>
    <xdr:sp macro="" textlink="">
      <xdr:nvSpPr>
        <xdr:cNvPr id="53" name="Content Placeholder 2">
          <a:extLst>
            <a:ext uri="{FF2B5EF4-FFF2-40B4-BE49-F238E27FC236}">
              <a16:creationId xmlns:a16="http://schemas.microsoft.com/office/drawing/2014/main" id="{9E62B58D-6CB5-4838-9AA0-726AE56ED9F2}"/>
            </a:ext>
          </a:extLst>
        </xdr:cNvPr>
        <xdr:cNvSpPr txBox="1">
          <a:spLocks/>
        </xdr:cNvSpPr>
      </xdr:nvSpPr>
      <xdr:spPr>
        <a:xfrm>
          <a:off x="4527083" y="4245151"/>
          <a:ext cx="930975" cy="368864"/>
        </a:xfrm>
        <a:prstGeom prst="rect">
          <a:avLst/>
        </a:prstGeom>
        <a:solidFill>
          <a:schemeClr val="bg1">
            <a:lumMod val="95000"/>
          </a:schemeClr>
        </a:solidFill>
      </xdr:spPr>
      <xdr:txBody>
        <a:bodyPr vert="horz" wrap="square" lIns="0" tIns="45720" rIns="0" bIns="45720" rtlCol="0" anchor="ctr">
          <a:noAutofit/>
        </a:bodyPr>
        <a:lstStyle>
          <a:defPPr>
            <a:defRPr lang="tr-T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0000"/>
            </a:lnSpc>
            <a:spcBef>
              <a:spcPts val="0"/>
            </a:spcBef>
          </a:pPr>
          <a:r>
            <a:rPr lang="tr-TR" sz="1050">
              <a:solidFill>
                <a:schemeClr val="tx1">
                  <a:lumMod val="95000"/>
                  <a:lumOff val="5000"/>
                </a:schemeClr>
              </a:solidFill>
            </a:rPr>
            <a:t>Küçülme</a:t>
          </a:r>
          <a:r>
            <a:rPr lang="tr-TR" sz="1050" baseline="0">
              <a:solidFill>
                <a:schemeClr val="tx1">
                  <a:lumMod val="95000"/>
                  <a:lumOff val="5000"/>
                </a:schemeClr>
              </a:solidFill>
            </a:rPr>
            <a:t> test ediliyor</a:t>
          </a:r>
          <a:endParaRPr lang="tr-TR" sz="1050"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  <xdr:twoCellAnchor>
    <xdr:from>
      <xdr:col>7</xdr:col>
      <xdr:colOff>259883</xdr:colOff>
      <xdr:row>24</xdr:row>
      <xdr:rowOff>35101</xdr:rowOff>
    </xdr:from>
    <xdr:to>
      <xdr:col>8</xdr:col>
      <xdr:colOff>581258</xdr:colOff>
      <xdr:row>25</xdr:row>
      <xdr:rowOff>9525</xdr:rowOff>
    </xdr:to>
    <xdr:sp macro="" textlink="">
      <xdr:nvSpPr>
        <xdr:cNvPr id="54" name="Content Placeholder 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0863907-2D4D-4CB6-A2FA-3007CDA79970}"/>
            </a:ext>
          </a:extLst>
        </xdr:cNvPr>
        <xdr:cNvSpPr txBox="1">
          <a:spLocks/>
        </xdr:cNvSpPr>
      </xdr:nvSpPr>
      <xdr:spPr>
        <a:xfrm>
          <a:off x="4527083" y="4607101"/>
          <a:ext cx="930975" cy="164924"/>
        </a:xfrm>
        <a:prstGeom prst="rect">
          <a:avLst/>
        </a:prstGeom>
        <a:solidFill>
          <a:schemeClr val="accent2"/>
        </a:solidFill>
      </xdr:spPr>
      <xdr:txBody>
        <a:bodyPr vert="horz" wrap="square" lIns="0" tIns="45720" rIns="0" bIns="45720" rtlCol="0" anchor="ctr">
          <a:noAutofit/>
        </a:bodyPr>
        <a:lstStyle>
          <a:defPPr>
            <a:defRPr lang="tr-T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0000"/>
            </a:lnSpc>
            <a:spcBef>
              <a:spcPts val="0"/>
            </a:spcBef>
          </a:pPr>
          <a:r>
            <a:rPr lang="tr-TR" sz="1050">
              <a:solidFill>
                <a:schemeClr val="bg1"/>
              </a:solidFill>
            </a:rPr>
            <a:t>Sayfasına Git</a:t>
          </a:r>
        </a:p>
      </xdr:txBody>
    </xdr:sp>
    <xdr:clientData/>
  </xdr:twoCellAnchor>
  <xdr:twoCellAnchor>
    <xdr:from>
      <xdr:col>9</xdr:col>
      <xdr:colOff>59625</xdr:colOff>
      <xdr:row>22</xdr:row>
      <xdr:rowOff>54151</xdr:rowOff>
    </xdr:from>
    <xdr:to>
      <xdr:col>10</xdr:col>
      <xdr:colOff>381000</xdr:colOff>
      <xdr:row>24</xdr:row>
      <xdr:rowOff>42015</xdr:rowOff>
    </xdr:to>
    <xdr:sp macro="" textlink="">
      <xdr:nvSpPr>
        <xdr:cNvPr id="55" name="Content Placeholder 2">
          <a:extLst>
            <a:ext uri="{FF2B5EF4-FFF2-40B4-BE49-F238E27FC236}">
              <a16:creationId xmlns:a16="http://schemas.microsoft.com/office/drawing/2014/main" id="{019EA6E1-DFAC-4C14-B179-112FEF4479F8}"/>
            </a:ext>
          </a:extLst>
        </xdr:cNvPr>
        <xdr:cNvSpPr txBox="1">
          <a:spLocks/>
        </xdr:cNvSpPr>
      </xdr:nvSpPr>
      <xdr:spPr>
        <a:xfrm>
          <a:off x="5546025" y="4245151"/>
          <a:ext cx="930975" cy="368864"/>
        </a:xfrm>
        <a:prstGeom prst="rect">
          <a:avLst/>
        </a:prstGeom>
        <a:solidFill>
          <a:schemeClr val="bg1">
            <a:lumMod val="95000"/>
          </a:schemeClr>
        </a:solidFill>
      </xdr:spPr>
      <xdr:txBody>
        <a:bodyPr vert="horz" wrap="square" lIns="0" tIns="45720" rIns="0" bIns="45720" rtlCol="0" anchor="ctr">
          <a:noAutofit/>
        </a:bodyPr>
        <a:lstStyle>
          <a:defPPr>
            <a:defRPr lang="tr-T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0000"/>
            </a:lnSpc>
            <a:spcBef>
              <a:spcPts val="0"/>
            </a:spcBef>
          </a:pPr>
          <a:r>
            <a:rPr lang="tr-TR" sz="1050">
              <a:solidFill>
                <a:schemeClr val="tx1">
                  <a:lumMod val="95000"/>
                  <a:lumOff val="5000"/>
                </a:schemeClr>
              </a:solidFill>
            </a:rPr>
            <a:t>Büyüme</a:t>
          </a:r>
          <a:r>
            <a:rPr lang="tr-TR" sz="1050" baseline="0">
              <a:solidFill>
                <a:schemeClr val="tx1">
                  <a:lumMod val="95000"/>
                  <a:lumOff val="5000"/>
                </a:schemeClr>
              </a:solidFill>
            </a:rPr>
            <a:t> test ediliyor</a:t>
          </a:r>
          <a:endParaRPr lang="tr-TR" sz="1050"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  <xdr:twoCellAnchor>
    <xdr:from>
      <xdr:col>9</xdr:col>
      <xdr:colOff>59625</xdr:colOff>
      <xdr:row>24</xdr:row>
      <xdr:rowOff>35101</xdr:rowOff>
    </xdr:from>
    <xdr:to>
      <xdr:col>10</xdr:col>
      <xdr:colOff>381000</xdr:colOff>
      <xdr:row>25</xdr:row>
      <xdr:rowOff>9525</xdr:rowOff>
    </xdr:to>
    <xdr:sp macro="" textlink="">
      <xdr:nvSpPr>
        <xdr:cNvPr id="56" name="Content Placeholder 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68D6120-6045-403A-BAB7-4E9E493FE775}"/>
            </a:ext>
          </a:extLst>
        </xdr:cNvPr>
        <xdr:cNvSpPr txBox="1">
          <a:spLocks/>
        </xdr:cNvSpPr>
      </xdr:nvSpPr>
      <xdr:spPr>
        <a:xfrm>
          <a:off x="5546025" y="4607101"/>
          <a:ext cx="930975" cy="164924"/>
        </a:xfrm>
        <a:prstGeom prst="rect">
          <a:avLst/>
        </a:prstGeom>
        <a:solidFill>
          <a:schemeClr val="accent2"/>
        </a:solidFill>
      </xdr:spPr>
      <xdr:txBody>
        <a:bodyPr vert="horz" wrap="square" lIns="0" tIns="45720" rIns="0" bIns="45720" rtlCol="0" anchor="ctr">
          <a:noAutofit/>
        </a:bodyPr>
        <a:lstStyle>
          <a:defPPr>
            <a:defRPr lang="tr-T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0000"/>
            </a:lnSpc>
            <a:spcBef>
              <a:spcPts val="0"/>
            </a:spcBef>
          </a:pPr>
          <a:r>
            <a:rPr lang="tr-TR" sz="1050">
              <a:solidFill>
                <a:schemeClr val="bg1"/>
              </a:solidFill>
            </a:rPr>
            <a:t>Sayfasına Git</a:t>
          </a:r>
        </a:p>
      </xdr:txBody>
    </xdr:sp>
    <xdr:clientData/>
  </xdr:twoCellAnchor>
  <xdr:twoCellAnchor>
    <xdr:from>
      <xdr:col>7</xdr:col>
      <xdr:colOff>600075</xdr:colOff>
      <xdr:row>11</xdr:row>
      <xdr:rowOff>187501</xdr:rowOff>
    </xdr:from>
    <xdr:to>
      <xdr:col>9</xdr:col>
      <xdr:colOff>311850</xdr:colOff>
      <xdr:row>13</xdr:row>
      <xdr:rowOff>175365</xdr:rowOff>
    </xdr:to>
    <xdr:sp macro="" textlink="">
      <xdr:nvSpPr>
        <xdr:cNvPr id="57" name="Content Placeholder 2">
          <a:extLst>
            <a:ext uri="{FF2B5EF4-FFF2-40B4-BE49-F238E27FC236}">
              <a16:creationId xmlns:a16="http://schemas.microsoft.com/office/drawing/2014/main" id="{75791DC2-0E42-43D5-A205-E20C463A455A}"/>
            </a:ext>
          </a:extLst>
        </xdr:cNvPr>
        <xdr:cNvSpPr txBox="1">
          <a:spLocks/>
        </xdr:cNvSpPr>
      </xdr:nvSpPr>
      <xdr:spPr>
        <a:xfrm>
          <a:off x="4867275" y="2283001"/>
          <a:ext cx="930975" cy="368864"/>
        </a:xfrm>
        <a:prstGeom prst="rect">
          <a:avLst/>
        </a:prstGeom>
        <a:solidFill>
          <a:schemeClr val="bg1">
            <a:lumMod val="95000"/>
          </a:schemeClr>
        </a:solidFill>
      </xdr:spPr>
      <xdr:txBody>
        <a:bodyPr vert="horz" wrap="square" lIns="0" tIns="45720" rIns="0" bIns="45720" rtlCol="0" anchor="ctr">
          <a:noAutofit/>
        </a:bodyPr>
        <a:lstStyle>
          <a:defPPr>
            <a:defRPr lang="tr-T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0000"/>
            </a:lnSpc>
            <a:spcBef>
              <a:spcPts val="0"/>
            </a:spcBef>
          </a:pPr>
          <a:r>
            <a:rPr lang="tr-TR" sz="1050">
              <a:solidFill>
                <a:schemeClr val="tx1">
                  <a:lumMod val="95000"/>
                  <a:lumOff val="5000"/>
                </a:schemeClr>
              </a:solidFill>
            </a:rPr>
            <a:t>Eşitlik</a:t>
          </a:r>
          <a:r>
            <a:rPr lang="tr-TR" sz="1050" baseline="0">
              <a:solidFill>
                <a:schemeClr val="tx1">
                  <a:lumMod val="95000"/>
                  <a:lumOff val="5000"/>
                </a:schemeClr>
              </a:solidFill>
            </a:rPr>
            <a:t> test ediliyor</a:t>
          </a:r>
          <a:endParaRPr lang="tr-TR" sz="1050"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  <xdr:twoCellAnchor>
    <xdr:from>
      <xdr:col>7</xdr:col>
      <xdr:colOff>600075</xdr:colOff>
      <xdr:row>13</xdr:row>
      <xdr:rowOff>168451</xdr:rowOff>
    </xdr:from>
    <xdr:to>
      <xdr:col>9</xdr:col>
      <xdr:colOff>311850</xdr:colOff>
      <xdr:row>14</xdr:row>
      <xdr:rowOff>142875</xdr:rowOff>
    </xdr:to>
    <xdr:sp macro="" textlink="">
      <xdr:nvSpPr>
        <xdr:cNvPr id="58" name="Content Placeholder 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7BD7C34-5F2E-4A88-94D7-7FAC187FC2AC}"/>
            </a:ext>
          </a:extLst>
        </xdr:cNvPr>
        <xdr:cNvSpPr txBox="1">
          <a:spLocks/>
        </xdr:cNvSpPr>
      </xdr:nvSpPr>
      <xdr:spPr>
        <a:xfrm>
          <a:off x="4867275" y="2644951"/>
          <a:ext cx="930975" cy="164924"/>
        </a:xfrm>
        <a:prstGeom prst="rect">
          <a:avLst/>
        </a:prstGeom>
        <a:solidFill>
          <a:schemeClr val="accent2"/>
        </a:solidFill>
      </xdr:spPr>
      <xdr:txBody>
        <a:bodyPr vert="horz" wrap="square" lIns="0" tIns="45720" rIns="0" bIns="45720" rtlCol="0" anchor="ctr">
          <a:noAutofit/>
        </a:bodyPr>
        <a:lstStyle>
          <a:defPPr>
            <a:defRPr lang="tr-T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0000"/>
            </a:lnSpc>
            <a:spcBef>
              <a:spcPts val="0"/>
            </a:spcBef>
          </a:pPr>
          <a:r>
            <a:rPr lang="tr-TR" sz="1050">
              <a:solidFill>
                <a:schemeClr val="bg1"/>
              </a:solidFill>
            </a:rPr>
            <a:t>Sayfasına Git</a:t>
          </a:r>
        </a:p>
      </xdr:txBody>
    </xdr:sp>
    <xdr:clientData/>
  </xdr:twoCellAnchor>
  <xdr:twoCellAnchor>
    <xdr:from>
      <xdr:col>9</xdr:col>
      <xdr:colOff>421808</xdr:colOff>
      <xdr:row>11</xdr:row>
      <xdr:rowOff>187501</xdr:rowOff>
    </xdr:from>
    <xdr:to>
      <xdr:col>11</xdr:col>
      <xdr:colOff>133583</xdr:colOff>
      <xdr:row>13</xdr:row>
      <xdr:rowOff>175365</xdr:rowOff>
    </xdr:to>
    <xdr:sp macro="" textlink="">
      <xdr:nvSpPr>
        <xdr:cNvPr id="59" name="Content Placeholder 2">
          <a:extLst>
            <a:ext uri="{FF2B5EF4-FFF2-40B4-BE49-F238E27FC236}">
              <a16:creationId xmlns:a16="http://schemas.microsoft.com/office/drawing/2014/main" id="{D46EB1F3-5E8E-40BD-AE34-65207CCE43F6}"/>
            </a:ext>
          </a:extLst>
        </xdr:cNvPr>
        <xdr:cNvSpPr txBox="1">
          <a:spLocks/>
        </xdr:cNvSpPr>
      </xdr:nvSpPr>
      <xdr:spPr>
        <a:xfrm>
          <a:off x="5908208" y="2283001"/>
          <a:ext cx="930975" cy="368864"/>
        </a:xfrm>
        <a:prstGeom prst="rect">
          <a:avLst/>
        </a:prstGeom>
        <a:solidFill>
          <a:schemeClr val="bg1">
            <a:lumMod val="95000"/>
          </a:schemeClr>
        </a:solidFill>
      </xdr:spPr>
      <xdr:txBody>
        <a:bodyPr vert="horz" wrap="square" lIns="0" tIns="45720" rIns="0" bIns="45720" rtlCol="0" anchor="ctr">
          <a:noAutofit/>
        </a:bodyPr>
        <a:lstStyle>
          <a:defPPr>
            <a:defRPr lang="tr-T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0000"/>
            </a:lnSpc>
            <a:spcBef>
              <a:spcPts val="0"/>
            </a:spcBef>
          </a:pPr>
          <a:r>
            <a:rPr lang="tr-TR" sz="1050">
              <a:solidFill>
                <a:schemeClr val="tx1">
                  <a:lumMod val="95000"/>
                  <a:lumOff val="5000"/>
                </a:schemeClr>
              </a:solidFill>
            </a:rPr>
            <a:t>Küçülme</a:t>
          </a:r>
          <a:r>
            <a:rPr lang="tr-TR" sz="1050" baseline="0">
              <a:solidFill>
                <a:schemeClr val="tx1">
                  <a:lumMod val="95000"/>
                  <a:lumOff val="5000"/>
                </a:schemeClr>
              </a:solidFill>
            </a:rPr>
            <a:t> test ediliyor</a:t>
          </a:r>
          <a:endParaRPr lang="tr-TR" sz="1050"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  <xdr:twoCellAnchor>
    <xdr:from>
      <xdr:col>9</xdr:col>
      <xdr:colOff>421808</xdr:colOff>
      <xdr:row>13</xdr:row>
      <xdr:rowOff>168451</xdr:rowOff>
    </xdr:from>
    <xdr:to>
      <xdr:col>11</xdr:col>
      <xdr:colOff>133583</xdr:colOff>
      <xdr:row>14</xdr:row>
      <xdr:rowOff>142875</xdr:rowOff>
    </xdr:to>
    <xdr:sp macro="" textlink="">
      <xdr:nvSpPr>
        <xdr:cNvPr id="60" name="Content Placeholder 2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F7C004BD-FAEA-41A9-BA58-23AD976180D2}"/>
            </a:ext>
          </a:extLst>
        </xdr:cNvPr>
        <xdr:cNvSpPr txBox="1">
          <a:spLocks/>
        </xdr:cNvSpPr>
      </xdr:nvSpPr>
      <xdr:spPr>
        <a:xfrm>
          <a:off x="5908208" y="2644951"/>
          <a:ext cx="930975" cy="164924"/>
        </a:xfrm>
        <a:prstGeom prst="rect">
          <a:avLst/>
        </a:prstGeom>
        <a:solidFill>
          <a:schemeClr val="accent2"/>
        </a:solidFill>
      </xdr:spPr>
      <xdr:txBody>
        <a:bodyPr vert="horz" wrap="square" lIns="0" tIns="45720" rIns="0" bIns="45720" rtlCol="0" anchor="ctr">
          <a:noAutofit/>
        </a:bodyPr>
        <a:lstStyle>
          <a:defPPr>
            <a:defRPr lang="tr-T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0000"/>
            </a:lnSpc>
            <a:spcBef>
              <a:spcPts val="0"/>
            </a:spcBef>
          </a:pPr>
          <a:r>
            <a:rPr lang="tr-TR" sz="1050">
              <a:solidFill>
                <a:schemeClr val="bg1"/>
              </a:solidFill>
            </a:rPr>
            <a:t>Sayfasına Git</a:t>
          </a:r>
        </a:p>
      </xdr:txBody>
    </xdr:sp>
    <xdr:clientData/>
  </xdr:twoCellAnchor>
  <xdr:twoCellAnchor>
    <xdr:from>
      <xdr:col>11</xdr:col>
      <xdr:colOff>221550</xdr:colOff>
      <xdr:row>11</xdr:row>
      <xdr:rowOff>187501</xdr:rowOff>
    </xdr:from>
    <xdr:to>
      <xdr:col>12</xdr:col>
      <xdr:colOff>542925</xdr:colOff>
      <xdr:row>13</xdr:row>
      <xdr:rowOff>175365</xdr:rowOff>
    </xdr:to>
    <xdr:sp macro="" textlink="">
      <xdr:nvSpPr>
        <xdr:cNvPr id="61" name="Content Placeholder 2">
          <a:extLst>
            <a:ext uri="{FF2B5EF4-FFF2-40B4-BE49-F238E27FC236}">
              <a16:creationId xmlns:a16="http://schemas.microsoft.com/office/drawing/2014/main" id="{6A0FC622-4B9A-4F68-A07F-C90A7E0577A3}"/>
            </a:ext>
          </a:extLst>
        </xdr:cNvPr>
        <xdr:cNvSpPr txBox="1">
          <a:spLocks/>
        </xdr:cNvSpPr>
      </xdr:nvSpPr>
      <xdr:spPr>
        <a:xfrm>
          <a:off x="6927150" y="2283001"/>
          <a:ext cx="930975" cy="368864"/>
        </a:xfrm>
        <a:prstGeom prst="rect">
          <a:avLst/>
        </a:prstGeom>
        <a:solidFill>
          <a:schemeClr val="bg1">
            <a:lumMod val="95000"/>
          </a:schemeClr>
        </a:solidFill>
      </xdr:spPr>
      <xdr:txBody>
        <a:bodyPr vert="horz" wrap="square" lIns="0" tIns="45720" rIns="0" bIns="45720" rtlCol="0" anchor="ctr">
          <a:noAutofit/>
        </a:bodyPr>
        <a:lstStyle>
          <a:defPPr>
            <a:defRPr lang="tr-T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0000"/>
            </a:lnSpc>
            <a:spcBef>
              <a:spcPts val="0"/>
            </a:spcBef>
          </a:pPr>
          <a:r>
            <a:rPr lang="tr-TR" sz="1050">
              <a:solidFill>
                <a:schemeClr val="tx1">
                  <a:lumMod val="95000"/>
                  <a:lumOff val="5000"/>
                </a:schemeClr>
              </a:solidFill>
            </a:rPr>
            <a:t>Büyüme</a:t>
          </a:r>
          <a:r>
            <a:rPr lang="tr-TR" sz="1050" baseline="0">
              <a:solidFill>
                <a:schemeClr val="tx1">
                  <a:lumMod val="95000"/>
                  <a:lumOff val="5000"/>
                </a:schemeClr>
              </a:solidFill>
            </a:rPr>
            <a:t> test ediliyor</a:t>
          </a:r>
          <a:endParaRPr lang="tr-TR" sz="1050"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  <xdr:twoCellAnchor>
    <xdr:from>
      <xdr:col>11</xdr:col>
      <xdr:colOff>221550</xdr:colOff>
      <xdr:row>13</xdr:row>
      <xdr:rowOff>168451</xdr:rowOff>
    </xdr:from>
    <xdr:to>
      <xdr:col>12</xdr:col>
      <xdr:colOff>542925</xdr:colOff>
      <xdr:row>14</xdr:row>
      <xdr:rowOff>142875</xdr:rowOff>
    </xdr:to>
    <xdr:sp macro="" textlink="">
      <xdr:nvSpPr>
        <xdr:cNvPr id="62" name="Content Placeholder 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DC138C-9B80-4BC4-B261-089E37231E54}"/>
            </a:ext>
          </a:extLst>
        </xdr:cNvPr>
        <xdr:cNvSpPr txBox="1">
          <a:spLocks/>
        </xdr:cNvSpPr>
      </xdr:nvSpPr>
      <xdr:spPr>
        <a:xfrm>
          <a:off x="6927150" y="2644951"/>
          <a:ext cx="930975" cy="164924"/>
        </a:xfrm>
        <a:prstGeom prst="rect">
          <a:avLst/>
        </a:prstGeom>
        <a:solidFill>
          <a:schemeClr val="accent2"/>
        </a:solidFill>
      </xdr:spPr>
      <xdr:txBody>
        <a:bodyPr vert="horz" wrap="square" lIns="0" tIns="45720" rIns="0" bIns="45720" rtlCol="0" anchor="ctr">
          <a:noAutofit/>
        </a:bodyPr>
        <a:lstStyle>
          <a:defPPr>
            <a:defRPr lang="tr-T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0000"/>
            </a:lnSpc>
            <a:spcBef>
              <a:spcPts val="0"/>
            </a:spcBef>
          </a:pPr>
          <a:r>
            <a:rPr lang="tr-TR" sz="1050">
              <a:solidFill>
                <a:schemeClr val="bg1"/>
              </a:solidFill>
            </a:rPr>
            <a:t>Sayfasına Git</a:t>
          </a:r>
        </a:p>
      </xdr:txBody>
    </xdr:sp>
    <xdr:clientData/>
  </xdr:twoCellAnchor>
  <xdr:twoCellAnchor>
    <xdr:from>
      <xdr:col>0</xdr:col>
      <xdr:colOff>541689</xdr:colOff>
      <xdr:row>21</xdr:row>
      <xdr:rowOff>3914</xdr:rowOff>
    </xdr:from>
    <xdr:to>
      <xdr:col>2</xdr:col>
      <xdr:colOff>604839</xdr:colOff>
      <xdr:row>23</xdr:row>
      <xdr:rowOff>44625</xdr:rowOff>
    </xdr:to>
    <xdr:cxnSp macro="">
      <xdr:nvCxnSpPr>
        <xdr:cNvPr id="67" name="Connector: Elbow 66">
          <a:extLst>
            <a:ext uri="{FF2B5EF4-FFF2-40B4-BE49-F238E27FC236}">
              <a16:creationId xmlns:a16="http://schemas.microsoft.com/office/drawing/2014/main" id="{BE1F86A9-5A69-4B52-8ED6-BE60DCB6CB19}"/>
            </a:ext>
          </a:extLst>
        </xdr:cNvPr>
        <xdr:cNvCxnSpPr>
          <a:stCxn id="4" idx="2"/>
          <a:endCxn id="44" idx="0"/>
        </xdr:cNvCxnSpPr>
      </xdr:nvCxnSpPr>
      <xdr:spPr>
        <a:xfrm rot="5400000">
          <a:off x="972008" y="3574095"/>
          <a:ext cx="421711" cy="1282350"/>
        </a:xfrm>
        <a:prstGeom prst="bentConnector3">
          <a:avLst>
            <a:gd name="adj1" fmla="val 50000"/>
          </a:avLst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363422</xdr:colOff>
      <xdr:row>21</xdr:row>
      <xdr:rowOff>3915</xdr:rowOff>
    </xdr:from>
    <xdr:to>
      <xdr:col>2</xdr:col>
      <xdr:colOff>604839</xdr:colOff>
      <xdr:row>23</xdr:row>
      <xdr:rowOff>44626</xdr:rowOff>
    </xdr:to>
    <xdr:cxnSp macro="">
      <xdr:nvCxnSpPr>
        <xdr:cNvPr id="70" name="Connector: Elbow 69">
          <a:extLst>
            <a:ext uri="{FF2B5EF4-FFF2-40B4-BE49-F238E27FC236}">
              <a16:creationId xmlns:a16="http://schemas.microsoft.com/office/drawing/2014/main" id="{D9EA3F78-6EC4-49C5-998C-9055FC0908AC}"/>
            </a:ext>
          </a:extLst>
        </xdr:cNvPr>
        <xdr:cNvCxnSpPr>
          <a:stCxn id="4" idx="2"/>
          <a:endCxn id="46" idx="0"/>
        </xdr:cNvCxnSpPr>
      </xdr:nvCxnSpPr>
      <xdr:spPr>
        <a:xfrm rot="5400000">
          <a:off x="1492475" y="4094562"/>
          <a:ext cx="421711" cy="241417"/>
        </a:xfrm>
        <a:prstGeom prst="bentConnector3">
          <a:avLst>
            <a:gd name="adj1" fmla="val 50000"/>
          </a:avLst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604838</xdr:colOff>
      <xdr:row>21</xdr:row>
      <xdr:rowOff>3914</xdr:rowOff>
    </xdr:from>
    <xdr:to>
      <xdr:col>4</xdr:col>
      <xdr:colOff>163163</xdr:colOff>
      <xdr:row>23</xdr:row>
      <xdr:rowOff>44625</xdr:rowOff>
    </xdr:to>
    <xdr:cxnSp macro="">
      <xdr:nvCxnSpPr>
        <xdr:cNvPr id="73" name="Connector: Elbow 72">
          <a:extLst>
            <a:ext uri="{FF2B5EF4-FFF2-40B4-BE49-F238E27FC236}">
              <a16:creationId xmlns:a16="http://schemas.microsoft.com/office/drawing/2014/main" id="{D76F026E-4C24-4525-B6DB-95F9504EA553}"/>
            </a:ext>
          </a:extLst>
        </xdr:cNvPr>
        <xdr:cNvCxnSpPr>
          <a:stCxn id="4" idx="2"/>
          <a:endCxn id="48" idx="0"/>
        </xdr:cNvCxnSpPr>
      </xdr:nvCxnSpPr>
      <xdr:spPr>
        <a:xfrm rot="16200000" flipH="1">
          <a:off x="2001945" y="3826507"/>
          <a:ext cx="421711" cy="777525"/>
        </a:xfrm>
        <a:prstGeom prst="bentConnector3">
          <a:avLst>
            <a:gd name="adj1" fmla="val 50000"/>
          </a:avLst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294039</xdr:colOff>
      <xdr:row>21</xdr:row>
      <xdr:rowOff>38100</xdr:rowOff>
    </xdr:from>
    <xdr:to>
      <xdr:col>6</xdr:col>
      <xdr:colOff>438152</xdr:colOff>
      <xdr:row>22</xdr:row>
      <xdr:rowOff>54151</xdr:rowOff>
    </xdr:to>
    <xdr:cxnSp macro="">
      <xdr:nvCxnSpPr>
        <xdr:cNvPr id="76" name="Connector: Elbow 75">
          <a:extLst>
            <a:ext uri="{FF2B5EF4-FFF2-40B4-BE49-F238E27FC236}">
              <a16:creationId xmlns:a16="http://schemas.microsoft.com/office/drawing/2014/main" id="{4B28189A-2F27-4960-AE20-D847430E73A2}"/>
            </a:ext>
          </a:extLst>
        </xdr:cNvPr>
        <xdr:cNvCxnSpPr>
          <a:stCxn id="5" idx="2"/>
          <a:endCxn id="51" idx="0"/>
        </xdr:cNvCxnSpPr>
      </xdr:nvCxnSpPr>
      <xdr:spPr>
        <a:xfrm rot="5400000">
          <a:off x="3920420" y="4069819"/>
          <a:ext cx="206551" cy="144113"/>
        </a:xfrm>
        <a:prstGeom prst="bentConnector3">
          <a:avLst>
            <a:gd name="adj1" fmla="val 50000"/>
          </a:avLst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438152</xdr:colOff>
      <xdr:row>21</xdr:row>
      <xdr:rowOff>38099</xdr:rowOff>
    </xdr:from>
    <xdr:to>
      <xdr:col>8</xdr:col>
      <xdr:colOff>115772</xdr:colOff>
      <xdr:row>22</xdr:row>
      <xdr:rowOff>54150</xdr:rowOff>
    </xdr:to>
    <xdr:cxnSp macro="">
      <xdr:nvCxnSpPr>
        <xdr:cNvPr id="79" name="Connector: Elbow 78">
          <a:extLst>
            <a:ext uri="{FF2B5EF4-FFF2-40B4-BE49-F238E27FC236}">
              <a16:creationId xmlns:a16="http://schemas.microsoft.com/office/drawing/2014/main" id="{BB1F5E34-C25B-4AC2-AD93-EE29F50560A9}"/>
            </a:ext>
          </a:extLst>
        </xdr:cNvPr>
        <xdr:cNvCxnSpPr>
          <a:stCxn id="5" idx="2"/>
          <a:endCxn id="53" idx="0"/>
        </xdr:cNvCxnSpPr>
      </xdr:nvCxnSpPr>
      <xdr:spPr>
        <a:xfrm rot="16200000" flipH="1">
          <a:off x="4440886" y="3693465"/>
          <a:ext cx="206551" cy="896820"/>
        </a:xfrm>
        <a:prstGeom prst="bentConnector3">
          <a:avLst>
            <a:gd name="adj1" fmla="val 50000"/>
          </a:avLst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438152</xdr:colOff>
      <xdr:row>21</xdr:row>
      <xdr:rowOff>38099</xdr:rowOff>
    </xdr:from>
    <xdr:to>
      <xdr:col>9</xdr:col>
      <xdr:colOff>525114</xdr:colOff>
      <xdr:row>22</xdr:row>
      <xdr:rowOff>54150</xdr:rowOff>
    </xdr:to>
    <xdr:cxnSp macro="">
      <xdr:nvCxnSpPr>
        <xdr:cNvPr id="82" name="Connector: Elbow 81">
          <a:extLst>
            <a:ext uri="{FF2B5EF4-FFF2-40B4-BE49-F238E27FC236}">
              <a16:creationId xmlns:a16="http://schemas.microsoft.com/office/drawing/2014/main" id="{92B8AF0E-DAE1-4604-A368-DF15CB0E7EDB}"/>
            </a:ext>
          </a:extLst>
        </xdr:cNvPr>
        <xdr:cNvCxnSpPr>
          <a:stCxn id="5" idx="2"/>
          <a:endCxn id="55" idx="0"/>
        </xdr:cNvCxnSpPr>
      </xdr:nvCxnSpPr>
      <xdr:spPr>
        <a:xfrm rot="16200000" flipH="1">
          <a:off x="4950357" y="3183994"/>
          <a:ext cx="206551" cy="1915762"/>
        </a:xfrm>
        <a:prstGeom prst="bentConnector3">
          <a:avLst>
            <a:gd name="adj1" fmla="val 50000"/>
          </a:avLst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455963</xdr:colOff>
      <xdr:row>10</xdr:row>
      <xdr:rowOff>66675</xdr:rowOff>
    </xdr:from>
    <xdr:to>
      <xdr:col>9</xdr:col>
      <xdr:colOff>4763</xdr:colOff>
      <xdr:row>11</xdr:row>
      <xdr:rowOff>187501</xdr:rowOff>
    </xdr:to>
    <xdr:cxnSp macro="">
      <xdr:nvCxnSpPr>
        <xdr:cNvPr id="85" name="Connector: Elbow 84">
          <a:extLst>
            <a:ext uri="{FF2B5EF4-FFF2-40B4-BE49-F238E27FC236}">
              <a16:creationId xmlns:a16="http://schemas.microsoft.com/office/drawing/2014/main" id="{5DD5C9AA-E92F-4346-A4F3-9224796DB10C}"/>
            </a:ext>
          </a:extLst>
        </xdr:cNvPr>
        <xdr:cNvCxnSpPr>
          <a:stCxn id="6" idx="2"/>
          <a:endCxn id="57" idx="0"/>
        </xdr:cNvCxnSpPr>
      </xdr:nvCxnSpPr>
      <xdr:spPr>
        <a:xfrm rot="5400000">
          <a:off x="5256300" y="2048138"/>
          <a:ext cx="311326" cy="158400"/>
        </a:xfrm>
        <a:prstGeom prst="bentConnector3">
          <a:avLst>
            <a:gd name="adj1" fmla="val 50000"/>
          </a:avLst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4762</xdr:colOff>
      <xdr:row>10</xdr:row>
      <xdr:rowOff>66675</xdr:rowOff>
    </xdr:from>
    <xdr:to>
      <xdr:col>10</xdr:col>
      <xdr:colOff>277695</xdr:colOff>
      <xdr:row>11</xdr:row>
      <xdr:rowOff>187501</xdr:rowOff>
    </xdr:to>
    <xdr:cxnSp macro="">
      <xdr:nvCxnSpPr>
        <xdr:cNvPr id="88" name="Connector: Elbow 87">
          <a:extLst>
            <a:ext uri="{FF2B5EF4-FFF2-40B4-BE49-F238E27FC236}">
              <a16:creationId xmlns:a16="http://schemas.microsoft.com/office/drawing/2014/main" id="{1E1B7840-A30C-4EE9-B2B4-0F43F985E2FB}"/>
            </a:ext>
          </a:extLst>
        </xdr:cNvPr>
        <xdr:cNvCxnSpPr>
          <a:stCxn id="6" idx="2"/>
          <a:endCxn id="59" idx="0"/>
        </xdr:cNvCxnSpPr>
      </xdr:nvCxnSpPr>
      <xdr:spPr>
        <a:xfrm rot="16200000" flipH="1">
          <a:off x="5776766" y="1686071"/>
          <a:ext cx="311326" cy="882533"/>
        </a:xfrm>
        <a:prstGeom prst="bentConnector3">
          <a:avLst>
            <a:gd name="adj1" fmla="val 50000"/>
          </a:avLst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4762</xdr:colOff>
      <xdr:row>10</xdr:row>
      <xdr:rowOff>66675</xdr:rowOff>
    </xdr:from>
    <xdr:to>
      <xdr:col>12</xdr:col>
      <xdr:colOff>77437</xdr:colOff>
      <xdr:row>11</xdr:row>
      <xdr:rowOff>187501</xdr:rowOff>
    </xdr:to>
    <xdr:cxnSp macro="">
      <xdr:nvCxnSpPr>
        <xdr:cNvPr id="91" name="Connector: Elbow 90">
          <a:extLst>
            <a:ext uri="{FF2B5EF4-FFF2-40B4-BE49-F238E27FC236}">
              <a16:creationId xmlns:a16="http://schemas.microsoft.com/office/drawing/2014/main" id="{C3B0BF78-BBE2-4B50-8343-AB6E95108C64}"/>
            </a:ext>
          </a:extLst>
        </xdr:cNvPr>
        <xdr:cNvCxnSpPr>
          <a:stCxn id="6" idx="2"/>
          <a:endCxn id="61" idx="0"/>
        </xdr:cNvCxnSpPr>
      </xdr:nvCxnSpPr>
      <xdr:spPr>
        <a:xfrm rot="16200000" flipH="1">
          <a:off x="6286237" y="1176600"/>
          <a:ext cx="311326" cy="1901475"/>
        </a:xfrm>
        <a:prstGeom prst="bentConnector3">
          <a:avLst>
            <a:gd name="adj1" fmla="val 50000"/>
          </a:avLst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519793</xdr:colOff>
      <xdr:row>14</xdr:row>
      <xdr:rowOff>76165</xdr:rowOff>
    </xdr:from>
    <xdr:to>
      <xdr:col>18</xdr:col>
      <xdr:colOff>507546</xdr:colOff>
      <xdr:row>16</xdr:row>
      <xdr:rowOff>64029</xdr:rowOff>
    </xdr:to>
    <xdr:sp macro="" textlink="">
      <xdr:nvSpPr>
        <xdr:cNvPr id="50" name="Content Placeholder 2">
          <a:extLst>
            <a:ext uri="{FF2B5EF4-FFF2-40B4-BE49-F238E27FC236}">
              <a16:creationId xmlns:a16="http://schemas.microsoft.com/office/drawing/2014/main" id="{B5998E21-F3F1-4AE9-BE86-01CA3484AA5D}"/>
            </a:ext>
          </a:extLst>
        </xdr:cNvPr>
        <xdr:cNvSpPr txBox="1">
          <a:spLocks/>
        </xdr:cNvSpPr>
      </xdr:nvSpPr>
      <xdr:spPr>
        <a:xfrm>
          <a:off x="10326402" y="2743165"/>
          <a:ext cx="1213579" cy="368864"/>
        </a:xfrm>
        <a:prstGeom prst="rect">
          <a:avLst/>
        </a:prstGeom>
        <a:solidFill>
          <a:schemeClr val="bg1">
            <a:lumMod val="95000"/>
          </a:schemeClr>
        </a:solidFill>
      </xdr:spPr>
      <xdr:txBody>
        <a:bodyPr vert="horz" wrap="square" lIns="0" tIns="45720" rIns="0" bIns="45720" rtlCol="0" anchor="ctr">
          <a:noAutofit/>
        </a:bodyPr>
        <a:lstStyle>
          <a:defPPr>
            <a:defRPr lang="tr-T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0000"/>
            </a:lnSpc>
            <a:spcBef>
              <a:spcPts val="0"/>
            </a:spcBef>
          </a:pPr>
          <a:r>
            <a:rPr lang="tr-TR" sz="1600">
              <a:solidFill>
                <a:schemeClr val="tx1">
                  <a:lumMod val="95000"/>
                  <a:lumOff val="5000"/>
                </a:schemeClr>
              </a:solidFill>
            </a:rPr>
            <a:t>z Testi</a:t>
          </a:r>
        </a:p>
      </xdr:txBody>
    </xdr:sp>
    <xdr:clientData/>
  </xdr:twoCellAnchor>
  <xdr:twoCellAnchor>
    <xdr:from>
      <xdr:col>21</xdr:col>
      <xdr:colOff>79336</xdr:colOff>
      <xdr:row>22</xdr:row>
      <xdr:rowOff>92724</xdr:rowOff>
    </xdr:from>
    <xdr:to>
      <xdr:col>23</xdr:col>
      <xdr:colOff>98387</xdr:colOff>
      <xdr:row>24</xdr:row>
      <xdr:rowOff>114773</xdr:rowOff>
    </xdr:to>
    <xdr:sp macro="" textlink="">
      <xdr:nvSpPr>
        <xdr:cNvPr id="63" name="Content Placeholder 2">
          <a:extLst>
            <a:ext uri="{FF2B5EF4-FFF2-40B4-BE49-F238E27FC236}">
              <a16:creationId xmlns:a16="http://schemas.microsoft.com/office/drawing/2014/main" id="{D6545883-45EB-472E-815D-A440D84F29C0}"/>
            </a:ext>
          </a:extLst>
        </xdr:cNvPr>
        <xdr:cNvSpPr txBox="1">
          <a:spLocks/>
        </xdr:cNvSpPr>
      </xdr:nvSpPr>
      <xdr:spPr>
        <a:xfrm>
          <a:off x="12950510" y="4283724"/>
          <a:ext cx="1244877" cy="403049"/>
        </a:xfrm>
        <a:prstGeom prst="rect">
          <a:avLst/>
        </a:prstGeom>
        <a:solidFill>
          <a:schemeClr val="bg1">
            <a:lumMod val="95000"/>
          </a:schemeClr>
        </a:solidFill>
      </xdr:spPr>
      <xdr:txBody>
        <a:bodyPr vert="horz" wrap="square" lIns="0" tIns="45720" rIns="0" bIns="45720" rtlCol="0" anchor="ctr">
          <a:noAutofit/>
        </a:bodyPr>
        <a:lstStyle>
          <a:defPPr>
            <a:defRPr lang="tr-T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0000"/>
            </a:lnSpc>
            <a:spcBef>
              <a:spcPts val="0"/>
            </a:spcBef>
          </a:pPr>
          <a:r>
            <a:rPr lang="tr-TR" sz="1600">
              <a:solidFill>
                <a:schemeClr val="tx1">
                  <a:lumMod val="95000"/>
                  <a:lumOff val="5000"/>
                </a:schemeClr>
              </a:solidFill>
            </a:rPr>
            <a:t>t Testi</a:t>
          </a:r>
        </a:p>
      </xdr:txBody>
    </xdr:sp>
    <xdr:clientData/>
  </xdr:twoCellAnchor>
  <xdr:twoCellAnchor>
    <xdr:from>
      <xdr:col>22</xdr:col>
      <xdr:colOff>519793</xdr:colOff>
      <xdr:row>8</xdr:row>
      <xdr:rowOff>111135</xdr:rowOff>
    </xdr:from>
    <xdr:to>
      <xdr:col>24</xdr:col>
      <xdr:colOff>529318</xdr:colOff>
      <xdr:row>10</xdr:row>
      <xdr:rowOff>110218</xdr:rowOff>
    </xdr:to>
    <xdr:sp macro="" textlink="">
      <xdr:nvSpPr>
        <xdr:cNvPr id="64" name="Content Placeholder 2">
          <a:extLst>
            <a:ext uri="{FF2B5EF4-FFF2-40B4-BE49-F238E27FC236}">
              <a16:creationId xmlns:a16="http://schemas.microsoft.com/office/drawing/2014/main" id="{E8D288B7-E1B2-4753-A0D8-8766C6DB6557}"/>
            </a:ext>
          </a:extLst>
        </xdr:cNvPr>
        <xdr:cNvSpPr txBox="1">
          <a:spLocks/>
        </xdr:cNvSpPr>
      </xdr:nvSpPr>
      <xdr:spPr>
        <a:xfrm>
          <a:off x="13990864" y="1635135"/>
          <a:ext cx="1234168" cy="380083"/>
        </a:xfrm>
        <a:prstGeom prst="rect">
          <a:avLst/>
        </a:prstGeom>
        <a:solidFill>
          <a:schemeClr val="bg1">
            <a:lumMod val="95000"/>
          </a:schemeClr>
        </a:solidFill>
      </xdr:spPr>
      <xdr:txBody>
        <a:bodyPr vert="horz" wrap="square" lIns="0" tIns="45720" rIns="0" bIns="45720" rtlCol="0" anchor="ctr">
          <a:noAutofit/>
        </a:bodyPr>
        <a:lstStyle>
          <a:defPPr>
            <a:defRPr lang="tr-T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0000"/>
            </a:lnSpc>
            <a:spcBef>
              <a:spcPts val="0"/>
            </a:spcBef>
          </a:pPr>
          <a:r>
            <a:rPr lang="tr-TR" sz="1600">
              <a:solidFill>
                <a:schemeClr val="tx1">
                  <a:lumMod val="95000"/>
                  <a:lumOff val="5000"/>
                </a:schemeClr>
              </a:solidFill>
            </a:rPr>
            <a:t>p testi</a:t>
          </a:r>
        </a:p>
      </xdr:txBody>
    </xdr:sp>
    <xdr:clientData/>
  </xdr:twoCellAnchor>
  <xdr:twoCellAnchor>
    <xdr:from>
      <xdr:col>19</xdr:col>
      <xdr:colOff>222488</xdr:colOff>
      <xdr:row>4</xdr:row>
      <xdr:rowOff>76199</xdr:rowOff>
    </xdr:from>
    <xdr:to>
      <xdr:col>19</xdr:col>
      <xdr:colOff>222862</xdr:colOff>
      <xdr:row>6</xdr:row>
      <xdr:rowOff>112829</xdr:rowOff>
    </xdr:to>
    <xdr:cxnSp macro="">
      <xdr:nvCxnSpPr>
        <xdr:cNvPr id="65" name="Connector: Elbow 64">
          <a:extLst>
            <a:ext uri="{FF2B5EF4-FFF2-40B4-BE49-F238E27FC236}">
              <a16:creationId xmlns:a16="http://schemas.microsoft.com/office/drawing/2014/main" id="{6EF55780-4AC8-4CC2-9C87-BE4BF1883B33}"/>
            </a:ext>
          </a:extLst>
        </xdr:cNvPr>
        <xdr:cNvCxnSpPr>
          <a:stCxn id="14" idx="2"/>
          <a:endCxn id="69" idx="0"/>
        </xdr:cNvCxnSpPr>
      </xdr:nvCxnSpPr>
      <xdr:spPr>
        <a:xfrm rot="16200000" flipH="1">
          <a:off x="11659208" y="1046827"/>
          <a:ext cx="417630" cy="374"/>
        </a:xfrm>
        <a:prstGeom prst="bentConnector3">
          <a:avLst>
            <a:gd name="adj1" fmla="val 50000"/>
          </a:avLst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222861</xdr:colOff>
      <xdr:row>8</xdr:row>
      <xdr:rowOff>110218</xdr:rowOff>
    </xdr:from>
    <xdr:to>
      <xdr:col>22</xdr:col>
      <xdr:colOff>88861</xdr:colOff>
      <xdr:row>22</xdr:row>
      <xdr:rowOff>92724</xdr:rowOff>
    </xdr:to>
    <xdr:cxnSp macro="">
      <xdr:nvCxnSpPr>
        <xdr:cNvPr id="66" name="Connector: Elbow 65">
          <a:extLst>
            <a:ext uri="{FF2B5EF4-FFF2-40B4-BE49-F238E27FC236}">
              <a16:creationId xmlns:a16="http://schemas.microsoft.com/office/drawing/2014/main" id="{1AA55A7B-7E0E-445E-B877-1E4406FB4AB7}"/>
            </a:ext>
          </a:extLst>
        </xdr:cNvPr>
        <xdr:cNvCxnSpPr>
          <a:stCxn id="69" idx="2"/>
          <a:endCxn id="63" idx="0"/>
        </xdr:cNvCxnSpPr>
      </xdr:nvCxnSpPr>
      <xdr:spPr>
        <a:xfrm rot="16200000" flipH="1">
          <a:off x="11395826" y="2106601"/>
          <a:ext cx="2649506" cy="1704739"/>
        </a:xfrm>
        <a:prstGeom prst="bentConnector3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529318</xdr:colOff>
      <xdr:row>7</xdr:row>
      <xdr:rowOff>111524</xdr:rowOff>
    </xdr:from>
    <xdr:to>
      <xdr:col>23</xdr:col>
      <xdr:colOff>524556</xdr:colOff>
      <xdr:row>8</xdr:row>
      <xdr:rowOff>111135</xdr:rowOff>
    </xdr:to>
    <xdr:cxnSp macro="">
      <xdr:nvCxnSpPr>
        <xdr:cNvPr id="68" name="Connector: Elbow 67">
          <a:extLst>
            <a:ext uri="{FF2B5EF4-FFF2-40B4-BE49-F238E27FC236}">
              <a16:creationId xmlns:a16="http://schemas.microsoft.com/office/drawing/2014/main" id="{F1F10A64-46C9-4DAF-BF99-C6DFF87949AF}"/>
            </a:ext>
          </a:extLst>
        </xdr:cNvPr>
        <xdr:cNvCxnSpPr>
          <a:stCxn id="69" idx="3"/>
          <a:endCxn id="64" idx="0"/>
        </xdr:cNvCxnSpPr>
      </xdr:nvCxnSpPr>
      <xdr:spPr>
        <a:xfrm>
          <a:off x="12775747" y="1445024"/>
          <a:ext cx="1832202" cy="190111"/>
        </a:xfrm>
        <a:prstGeom prst="bentConnector2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529318</xdr:colOff>
      <xdr:row>6</xdr:row>
      <xdr:rowOff>112829</xdr:rowOff>
    </xdr:from>
    <xdr:to>
      <xdr:col>20</xdr:col>
      <xdr:colOff>529318</xdr:colOff>
      <xdr:row>8</xdr:row>
      <xdr:rowOff>110218</xdr:rowOff>
    </xdr:to>
    <xdr:sp macro="" textlink="">
      <xdr:nvSpPr>
        <xdr:cNvPr id="69" name="Content Placeholder 2">
          <a:extLst>
            <a:ext uri="{FF2B5EF4-FFF2-40B4-BE49-F238E27FC236}">
              <a16:creationId xmlns:a16="http://schemas.microsoft.com/office/drawing/2014/main" id="{9208D0E9-BB4A-4BC3-A756-726C8EE15349}"/>
            </a:ext>
          </a:extLst>
        </xdr:cNvPr>
        <xdr:cNvSpPr txBox="1">
          <a:spLocks/>
        </xdr:cNvSpPr>
      </xdr:nvSpPr>
      <xdr:spPr>
        <a:xfrm>
          <a:off x="10938782" y="1255829"/>
          <a:ext cx="1836965" cy="378389"/>
        </a:xfrm>
        <a:prstGeom prst="rect">
          <a:avLst/>
        </a:prstGeom>
        <a:solidFill>
          <a:schemeClr val="bg1">
            <a:lumMod val="95000"/>
          </a:schemeClr>
        </a:solidFill>
      </xdr:spPr>
      <xdr:txBody>
        <a:bodyPr vert="horz" wrap="square" lIns="0" tIns="45720" rIns="0" bIns="45720" rtlCol="0" anchor="ctr">
          <a:noAutofit/>
        </a:bodyPr>
        <a:lstStyle>
          <a:defPPr>
            <a:defRPr lang="tr-T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tr-TR" sz="1200" b="0" i="1">
              <a:solidFill>
                <a:schemeClr val="tx1"/>
              </a:solidFill>
            </a:rPr>
            <a:t>Ne</a:t>
          </a:r>
          <a:r>
            <a:rPr lang="tr-TR" sz="1200" b="0" i="1" baseline="0">
              <a:solidFill>
                <a:schemeClr val="tx1"/>
              </a:solidFill>
            </a:rPr>
            <a:t> karşılaştırılıyor?</a:t>
          </a:r>
          <a:endParaRPr lang="tr-TR" sz="1200" b="0" i="1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513671</xdr:colOff>
      <xdr:row>8</xdr:row>
      <xdr:rowOff>110217</xdr:rowOff>
    </xdr:from>
    <xdr:to>
      <xdr:col>19</xdr:col>
      <xdr:colOff>222863</xdr:colOff>
      <xdr:row>14</xdr:row>
      <xdr:rowOff>76164</xdr:rowOff>
    </xdr:to>
    <xdr:cxnSp macro="">
      <xdr:nvCxnSpPr>
        <xdr:cNvPr id="71" name="Connector: Elbow 70">
          <a:extLst>
            <a:ext uri="{FF2B5EF4-FFF2-40B4-BE49-F238E27FC236}">
              <a16:creationId xmlns:a16="http://schemas.microsoft.com/office/drawing/2014/main" id="{2E28D4F5-76DB-4DDD-85B7-5DF4BC450F2D}"/>
            </a:ext>
          </a:extLst>
        </xdr:cNvPr>
        <xdr:cNvCxnSpPr>
          <a:stCxn id="69" idx="2"/>
          <a:endCxn id="50" idx="0"/>
        </xdr:cNvCxnSpPr>
      </xdr:nvCxnSpPr>
      <xdr:spPr>
        <a:xfrm rot="5400000">
          <a:off x="10846228" y="1721182"/>
          <a:ext cx="1108947" cy="935018"/>
        </a:xfrm>
        <a:prstGeom prst="bentConnector3">
          <a:avLst>
            <a:gd name="adj1" fmla="val 50000"/>
          </a:avLst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450396</xdr:colOff>
      <xdr:row>6</xdr:row>
      <xdr:rowOff>17579</xdr:rowOff>
    </xdr:from>
    <xdr:to>
      <xdr:col>23</xdr:col>
      <xdr:colOff>450396</xdr:colOff>
      <xdr:row>8</xdr:row>
      <xdr:rowOff>14968</xdr:rowOff>
    </xdr:to>
    <xdr:sp macro="" textlink="">
      <xdr:nvSpPr>
        <xdr:cNvPr id="72" name="Content Placeholder 2">
          <a:extLst>
            <a:ext uri="{FF2B5EF4-FFF2-40B4-BE49-F238E27FC236}">
              <a16:creationId xmlns:a16="http://schemas.microsoft.com/office/drawing/2014/main" id="{A364584A-2E82-4D3C-8183-5D04A81815AE}"/>
            </a:ext>
          </a:extLst>
        </xdr:cNvPr>
        <xdr:cNvSpPr txBox="1">
          <a:spLocks/>
        </xdr:cNvSpPr>
      </xdr:nvSpPr>
      <xdr:spPr>
        <a:xfrm>
          <a:off x="12696825" y="1160579"/>
          <a:ext cx="1836964" cy="378389"/>
        </a:xfrm>
        <a:prstGeom prst="rect">
          <a:avLst/>
        </a:prstGeom>
        <a:noFill/>
      </xdr:spPr>
      <xdr:txBody>
        <a:bodyPr vert="horz" wrap="square" lIns="216000" tIns="45720" rIns="91440" bIns="45720" rtlCol="0" anchor="ctr">
          <a:noAutofit/>
        </a:bodyPr>
        <a:lstStyle>
          <a:defPPr>
            <a:defRPr lang="tr-T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tr-TR" sz="1200" b="0" i="1">
              <a:solidFill>
                <a:schemeClr val="tx1"/>
              </a:solidFill>
            </a:rPr>
            <a:t>Oran</a:t>
          </a:r>
        </a:p>
      </xdr:txBody>
    </xdr:sp>
    <xdr:clientData/>
  </xdr:twoCellAnchor>
  <xdr:twoCellAnchor>
    <xdr:from>
      <xdr:col>18</xdr:col>
      <xdr:colOff>26741</xdr:colOff>
      <xdr:row>8</xdr:row>
      <xdr:rowOff>165423</xdr:rowOff>
    </xdr:from>
    <xdr:to>
      <xdr:col>21</xdr:col>
      <xdr:colOff>26742</xdr:colOff>
      <xdr:row>10</xdr:row>
      <xdr:rowOff>162812</xdr:rowOff>
    </xdr:to>
    <xdr:sp macro="" textlink="">
      <xdr:nvSpPr>
        <xdr:cNvPr id="74" name="Content Placeholder 2">
          <a:extLst>
            <a:ext uri="{FF2B5EF4-FFF2-40B4-BE49-F238E27FC236}">
              <a16:creationId xmlns:a16="http://schemas.microsoft.com/office/drawing/2014/main" id="{540AB162-D2BE-48D6-9937-84FDA826639B}"/>
            </a:ext>
          </a:extLst>
        </xdr:cNvPr>
        <xdr:cNvSpPr txBox="1">
          <a:spLocks/>
        </xdr:cNvSpPr>
      </xdr:nvSpPr>
      <xdr:spPr>
        <a:xfrm>
          <a:off x="11059176" y="1689423"/>
          <a:ext cx="1838740" cy="378389"/>
        </a:xfrm>
        <a:prstGeom prst="rect">
          <a:avLst/>
        </a:prstGeom>
        <a:noFill/>
      </xdr:spPr>
      <xdr:txBody>
        <a:bodyPr vert="horz" wrap="square" lIns="216000" tIns="45720" rIns="91440" bIns="45720" rtlCol="0" anchor="ctr">
          <a:noAutofit/>
        </a:bodyPr>
        <a:lstStyle>
          <a:defPPr>
            <a:defRPr lang="tr-T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tr-TR" sz="1200" b="0" i="1">
              <a:solidFill>
                <a:schemeClr val="tx1"/>
              </a:solidFill>
            </a:rPr>
            <a:t>Sayı</a:t>
          </a:r>
        </a:p>
      </xdr:txBody>
    </xdr:sp>
    <xdr:clientData/>
  </xdr:twoCellAnchor>
  <xdr:twoCellAnchor>
    <xdr:from>
      <xdr:col>15</xdr:col>
      <xdr:colOff>61114</xdr:colOff>
      <xdr:row>11</xdr:row>
      <xdr:rowOff>138097</xdr:rowOff>
    </xdr:from>
    <xdr:to>
      <xdr:col>17</xdr:col>
      <xdr:colOff>461164</xdr:colOff>
      <xdr:row>13</xdr:row>
      <xdr:rowOff>135486</xdr:rowOff>
    </xdr:to>
    <xdr:sp macro="" textlink="">
      <xdr:nvSpPr>
        <xdr:cNvPr id="75" name="Content Placeholder 2">
          <a:extLst>
            <a:ext uri="{FF2B5EF4-FFF2-40B4-BE49-F238E27FC236}">
              <a16:creationId xmlns:a16="http://schemas.microsoft.com/office/drawing/2014/main" id="{E60D0F6D-A937-4E58-8C98-72AD59EE72E5}"/>
            </a:ext>
          </a:extLst>
        </xdr:cNvPr>
        <xdr:cNvSpPr txBox="1">
          <a:spLocks/>
        </xdr:cNvSpPr>
      </xdr:nvSpPr>
      <xdr:spPr>
        <a:xfrm>
          <a:off x="9254810" y="2233597"/>
          <a:ext cx="1625876" cy="378389"/>
        </a:xfrm>
        <a:prstGeom prst="rect">
          <a:avLst/>
        </a:prstGeom>
        <a:noFill/>
      </xdr:spPr>
      <xdr:txBody>
        <a:bodyPr vert="horz" wrap="square" lIns="0" tIns="45720" rIns="0" bIns="45720" rtlCol="0" anchor="ctr">
          <a:noAutofit/>
        </a:bodyPr>
        <a:lstStyle>
          <a:defPPr>
            <a:defRPr lang="tr-T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tr-TR" sz="1200" b="0" i="1">
              <a:solidFill>
                <a:schemeClr val="tx1"/>
              </a:solidFill>
            </a:rPr>
            <a:t>n&gt;=30 </a:t>
          </a:r>
          <a:r>
            <a:rPr lang="tr-TR" sz="1200" b="1" i="1">
              <a:solidFill>
                <a:schemeClr val="tx1"/>
              </a:solidFill>
            </a:rPr>
            <a:t>veya</a:t>
          </a:r>
        </a:p>
        <a:p>
          <a:pPr algn="r"/>
          <a:r>
            <a:rPr lang="tr-TR" sz="1200" b="0" i="1">
              <a:solidFill>
                <a:schemeClr val="tx1"/>
              </a:solidFill>
            </a:rPr>
            <a:t>evren st sapması biliniyor</a:t>
          </a:r>
        </a:p>
      </xdr:txBody>
    </xdr:sp>
    <xdr:clientData/>
  </xdr:twoCellAnchor>
  <xdr:twoCellAnchor>
    <xdr:from>
      <xdr:col>22</xdr:col>
      <xdr:colOff>209786</xdr:colOff>
      <xdr:row>18</xdr:row>
      <xdr:rowOff>36629</xdr:rowOff>
    </xdr:from>
    <xdr:to>
      <xdr:col>25</xdr:col>
      <xdr:colOff>124061</xdr:colOff>
      <xdr:row>20</xdr:row>
      <xdr:rowOff>34018</xdr:rowOff>
    </xdr:to>
    <xdr:sp macro="" textlink="">
      <xdr:nvSpPr>
        <xdr:cNvPr id="77" name="Content Placeholder 2">
          <a:extLst>
            <a:ext uri="{FF2B5EF4-FFF2-40B4-BE49-F238E27FC236}">
              <a16:creationId xmlns:a16="http://schemas.microsoft.com/office/drawing/2014/main" id="{FEAA4C21-BEF4-4795-AECA-A1A745AD74F5}"/>
            </a:ext>
          </a:extLst>
        </xdr:cNvPr>
        <xdr:cNvSpPr txBox="1">
          <a:spLocks/>
        </xdr:cNvSpPr>
      </xdr:nvSpPr>
      <xdr:spPr>
        <a:xfrm>
          <a:off x="13693873" y="3465629"/>
          <a:ext cx="1753014" cy="378389"/>
        </a:xfrm>
        <a:prstGeom prst="rect">
          <a:avLst/>
        </a:prstGeom>
        <a:noFill/>
      </xdr:spPr>
      <xdr:txBody>
        <a:bodyPr vert="horz" wrap="square" lIns="0" tIns="45720" rIns="0" bIns="45720" rtlCol="0" anchor="ctr">
          <a:noAutofit/>
        </a:bodyPr>
        <a:lstStyle>
          <a:defPPr>
            <a:defRPr lang="tr-T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tr-TR" sz="1200" b="0" i="1">
              <a:solidFill>
                <a:schemeClr val="tx1"/>
              </a:solidFill>
            </a:rPr>
            <a:t>n&lt;30 </a:t>
          </a:r>
          <a:r>
            <a:rPr lang="tr-TR" sz="1200" b="1" i="1">
              <a:solidFill>
                <a:schemeClr val="tx1"/>
              </a:solidFill>
            </a:rPr>
            <a:t>ve</a:t>
          </a:r>
        </a:p>
        <a:p>
          <a:pPr algn="l"/>
          <a:r>
            <a:rPr lang="tr-TR" sz="1200" b="0" i="1">
              <a:solidFill>
                <a:schemeClr val="tx1"/>
              </a:solidFill>
            </a:rPr>
            <a:t>evren st sapması bilinmiyor</a:t>
          </a:r>
        </a:p>
      </xdr:txBody>
    </xdr:sp>
    <xdr:clientData/>
  </xdr:twoCellAnchor>
  <xdr:twoCellAnchor>
    <xdr:from>
      <xdr:col>14</xdr:col>
      <xdr:colOff>595993</xdr:colOff>
      <xdr:row>18</xdr:row>
      <xdr:rowOff>104740</xdr:rowOff>
    </xdr:from>
    <xdr:to>
      <xdr:col>16</xdr:col>
      <xdr:colOff>305046</xdr:colOff>
      <xdr:row>20</xdr:row>
      <xdr:rowOff>92604</xdr:rowOff>
    </xdr:to>
    <xdr:sp macro="" textlink="">
      <xdr:nvSpPr>
        <xdr:cNvPr id="78" name="Content Placeholder 2">
          <a:extLst>
            <a:ext uri="{FF2B5EF4-FFF2-40B4-BE49-F238E27FC236}">
              <a16:creationId xmlns:a16="http://schemas.microsoft.com/office/drawing/2014/main" id="{86A78B48-BB6F-42B5-A299-C935AFC0ED39}"/>
            </a:ext>
          </a:extLst>
        </xdr:cNvPr>
        <xdr:cNvSpPr txBox="1">
          <a:spLocks/>
        </xdr:cNvSpPr>
      </xdr:nvSpPr>
      <xdr:spPr>
        <a:xfrm>
          <a:off x="9176776" y="3533740"/>
          <a:ext cx="934879" cy="368864"/>
        </a:xfrm>
        <a:prstGeom prst="rect">
          <a:avLst/>
        </a:prstGeom>
        <a:solidFill>
          <a:schemeClr val="bg1">
            <a:lumMod val="95000"/>
          </a:schemeClr>
        </a:solidFill>
      </xdr:spPr>
      <xdr:txBody>
        <a:bodyPr vert="horz" wrap="square" lIns="0" tIns="45720" rIns="0" bIns="45720" rtlCol="0" anchor="ctr">
          <a:noAutofit/>
        </a:bodyPr>
        <a:lstStyle>
          <a:defPPr>
            <a:defRPr lang="tr-T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0000"/>
            </a:lnSpc>
            <a:spcBef>
              <a:spcPts val="0"/>
            </a:spcBef>
          </a:pPr>
          <a:r>
            <a:rPr lang="tr-TR" sz="1050">
              <a:solidFill>
                <a:schemeClr val="tx1">
                  <a:lumMod val="95000"/>
                  <a:lumOff val="5000"/>
                </a:schemeClr>
              </a:solidFill>
            </a:rPr>
            <a:t>Eşitlik</a:t>
          </a:r>
          <a:r>
            <a:rPr lang="tr-TR" sz="1050" baseline="0">
              <a:solidFill>
                <a:schemeClr val="tx1">
                  <a:lumMod val="95000"/>
                  <a:lumOff val="5000"/>
                </a:schemeClr>
              </a:solidFill>
            </a:rPr>
            <a:t> test ediliyor</a:t>
          </a:r>
          <a:endParaRPr lang="tr-TR" sz="1050"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  <xdr:twoCellAnchor>
    <xdr:from>
      <xdr:col>14</xdr:col>
      <xdr:colOff>595993</xdr:colOff>
      <xdr:row>20</xdr:row>
      <xdr:rowOff>85690</xdr:rowOff>
    </xdr:from>
    <xdr:to>
      <xdr:col>16</xdr:col>
      <xdr:colOff>305046</xdr:colOff>
      <xdr:row>21</xdr:row>
      <xdr:rowOff>60114</xdr:rowOff>
    </xdr:to>
    <xdr:sp macro="" textlink="">
      <xdr:nvSpPr>
        <xdr:cNvPr id="80" name="Content Placeholder 2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B1E9E0CD-055B-40AA-B24C-E5117DBF4EF3}"/>
            </a:ext>
          </a:extLst>
        </xdr:cNvPr>
        <xdr:cNvSpPr txBox="1">
          <a:spLocks/>
        </xdr:cNvSpPr>
      </xdr:nvSpPr>
      <xdr:spPr>
        <a:xfrm>
          <a:off x="9176776" y="3895690"/>
          <a:ext cx="934879" cy="164924"/>
        </a:xfrm>
        <a:prstGeom prst="rect">
          <a:avLst/>
        </a:prstGeom>
        <a:solidFill>
          <a:schemeClr val="accent2"/>
        </a:solidFill>
      </xdr:spPr>
      <xdr:txBody>
        <a:bodyPr vert="horz" wrap="square" lIns="0" tIns="45720" rIns="0" bIns="45720" rtlCol="0" anchor="ctr">
          <a:noAutofit/>
        </a:bodyPr>
        <a:lstStyle>
          <a:defPPr>
            <a:defRPr lang="tr-T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0000"/>
            </a:lnSpc>
            <a:spcBef>
              <a:spcPts val="0"/>
            </a:spcBef>
          </a:pPr>
          <a:r>
            <a:rPr lang="tr-TR" sz="1050">
              <a:solidFill>
                <a:schemeClr val="bg1"/>
              </a:solidFill>
            </a:rPr>
            <a:t>Sayfasına Git</a:t>
          </a:r>
        </a:p>
      </xdr:txBody>
    </xdr:sp>
    <xdr:clientData/>
  </xdr:twoCellAnchor>
  <xdr:twoCellAnchor>
    <xdr:from>
      <xdr:col>16</xdr:col>
      <xdr:colOff>415004</xdr:colOff>
      <xdr:row>18</xdr:row>
      <xdr:rowOff>104740</xdr:rowOff>
    </xdr:from>
    <xdr:to>
      <xdr:col>18</xdr:col>
      <xdr:colOff>126779</xdr:colOff>
      <xdr:row>20</xdr:row>
      <xdr:rowOff>92604</xdr:rowOff>
    </xdr:to>
    <xdr:sp macro="" textlink="">
      <xdr:nvSpPr>
        <xdr:cNvPr id="81" name="Content Placeholder 2">
          <a:extLst>
            <a:ext uri="{FF2B5EF4-FFF2-40B4-BE49-F238E27FC236}">
              <a16:creationId xmlns:a16="http://schemas.microsoft.com/office/drawing/2014/main" id="{ABEB34C0-0948-4066-B6FA-7409592CA812}"/>
            </a:ext>
          </a:extLst>
        </xdr:cNvPr>
        <xdr:cNvSpPr txBox="1">
          <a:spLocks/>
        </xdr:cNvSpPr>
      </xdr:nvSpPr>
      <xdr:spPr>
        <a:xfrm>
          <a:off x="10221613" y="3533740"/>
          <a:ext cx="937601" cy="368864"/>
        </a:xfrm>
        <a:prstGeom prst="rect">
          <a:avLst/>
        </a:prstGeom>
        <a:solidFill>
          <a:schemeClr val="bg1">
            <a:lumMod val="95000"/>
          </a:schemeClr>
        </a:solidFill>
      </xdr:spPr>
      <xdr:txBody>
        <a:bodyPr vert="horz" wrap="square" lIns="0" tIns="45720" rIns="0" bIns="45720" rtlCol="0" anchor="ctr">
          <a:noAutofit/>
        </a:bodyPr>
        <a:lstStyle>
          <a:defPPr>
            <a:defRPr lang="tr-T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0000"/>
            </a:lnSpc>
            <a:spcBef>
              <a:spcPts val="0"/>
            </a:spcBef>
          </a:pPr>
          <a:r>
            <a:rPr lang="tr-TR" sz="1050">
              <a:solidFill>
                <a:schemeClr val="tx1">
                  <a:lumMod val="95000"/>
                  <a:lumOff val="5000"/>
                </a:schemeClr>
              </a:solidFill>
            </a:rPr>
            <a:t>Küçülme</a:t>
          </a:r>
          <a:r>
            <a:rPr lang="tr-TR" sz="1050" baseline="0">
              <a:solidFill>
                <a:schemeClr val="tx1">
                  <a:lumMod val="95000"/>
                  <a:lumOff val="5000"/>
                </a:schemeClr>
              </a:solidFill>
            </a:rPr>
            <a:t> test ediliyor</a:t>
          </a:r>
          <a:endParaRPr lang="tr-TR" sz="1050"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  <xdr:twoCellAnchor>
    <xdr:from>
      <xdr:col>16</xdr:col>
      <xdr:colOff>415004</xdr:colOff>
      <xdr:row>20</xdr:row>
      <xdr:rowOff>85690</xdr:rowOff>
    </xdr:from>
    <xdr:to>
      <xdr:col>18</xdr:col>
      <xdr:colOff>126779</xdr:colOff>
      <xdr:row>21</xdr:row>
      <xdr:rowOff>60114</xdr:rowOff>
    </xdr:to>
    <xdr:sp macro="" textlink="">
      <xdr:nvSpPr>
        <xdr:cNvPr id="83" name="Content Placeholder 2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8D59A44E-D218-43DE-B469-72D596F6EDBA}"/>
            </a:ext>
          </a:extLst>
        </xdr:cNvPr>
        <xdr:cNvSpPr txBox="1">
          <a:spLocks/>
        </xdr:cNvSpPr>
      </xdr:nvSpPr>
      <xdr:spPr>
        <a:xfrm>
          <a:off x="10221613" y="3895690"/>
          <a:ext cx="937601" cy="164924"/>
        </a:xfrm>
        <a:prstGeom prst="rect">
          <a:avLst/>
        </a:prstGeom>
        <a:solidFill>
          <a:schemeClr val="accent2"/>
        </a:solidFill>
      </xdr:spPr>
      <xdr:txBody>
        <a:bodyPr vert="horz" wrap="square" lIns="0" tIns="45720" rIns="0" bIns="45720" rtlCol="0" anchor="ctr">
          <a:noAutofit/>
        </a:bodyPr>
        <a:lstStyle>
          <a:defPPr>
            <a:defRPr lang="tr-T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0000"/>
            </a:lnSpc>
            <a:spcBef>
              <a:spcPts val="0"/>
            </a:spcBef>
          </a:pPr>
          <a:r>
            <a:rPr lang="tr-TR" sz="1050">
              <a:solidFill>
                <a:schemeClr val="bg1"/>
              </a:solidFill>
            </a:rPr>
            <a:t>Sayfasına Git</a:t>
          </a:r>
        </a:p>
      </xdr:txBody>
    </xdr:sp>
    <xdr:clientData/>
  </xdr:twoCellAnchor>
  <xdr:twoCellAnchor>
    <xdr:from>
      <xdr:col>18</xdr:col>
      <xdr:colOff>214746</xdr:colOff>
      <xdr:row>18</xdr:row>
      <xdr:rowOff>104740</xdr:rowOff>
    </xdr:from>
    <xdr:to>
      <xdr:col>19</xdr:col>
      <xdr:colOff>538843</xdr:colOff>
      <xdr:row>20</xdr:row>
      <xdr:rowOff>92604</xdr:rowOff>
    </xdr:to>
    <xdr:sp macro="" textlink="">
      <xdr:nvSpPr>
        <xdr:cNvPr id="84" name="Content Placeholder 2">
          <a:extLst>
            <a:ext uri="{FF2B5EF4-FFF2-40B4-BE49-F238E27FC236}">
              <a16:creationId xmlns:a16="http://schemas.microsoft.com/office/drawing/2014/main" id="{ABC60FE7-48C4-4804-AE29-08EFE89BE6F7}"/>
            </a:ext>
          </a:extLst>
        </xdr:cNvPr>
        <xdr:cNvSpPr txBox="1">
          <a:spLocks/>
        </xdr:cNvSpPr>
      </xdr:nvSpPr>
      <xdr:spPr>
        <a:xfrm>
          <a:off x="11247181" y="3533740"/>
          <a:ext cx="937010" cy="368864"/>
        </a:xfrm>
        <a:prstGeom prst="rect">
          <a:avLst/>
        </a:prstGeom>
        <a:solidFill>
          <a:schemeClr val="bg1">
            <a:lumMod val="95000"/>
          </a:schemeClr>
        </a:solidFill>
      </xdr:spPr>
      <xdr:txBody>
        <a:bodyPr vert="horz" wrap="square" lIns="0" tIns="45720" rIns="0" bIns="45720" rtlCol="0" anchor="ctr">
          <a:noAutofit/>
        </a:bodyPr>
        <a:lstStyle>
          <a:defPPr>
            <a:defRPr lang="tr-T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0000"/>
            </a:lnSpc>
            <a:spcBef>
              <a:spcPts val="0"/>
            </a:spcBef>
          </a:pPr>
          <a:r>
            <a:rPr lang="tr-TR" sz="1050">
              <a:solidFill>
                <a:schemeClr val="tx1">
                  <a:lumMod val="95000"/>
                  <a:lumOff val="5000"/>
                </a:schemeClr>
              </a:solidFill>
            </a:rPr>
            <a:t>Büyüme</a:t>
          </a:r>
          <a:r>
            <a:rPr lang="tr-TR" sz="1050" baseline="0">
              <a:solidFill>
                <a:schemeClr val="tx1">
                  <a:lumMod val="95000"/>
                  <a:lumOff val="5000"/>
                </a:schemeClr>
              </a:solidFill>
            </a:rPr>
            <a:t> test ediliyor</a:t>
          </a:r>
          <a:endParaRPr lang="tr-TR" sz="1050"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  <xdr:twoCellAnchor>
    <xdr:from>
      <xdr:col>18</xdr:col>
      <xdr:colOff>214746</xdr:colOff>
      <xdr:row>20</xdr:row>
      <xdr:rowOff>85690</xdr:rowOff>
    </xdr:from>
    <xdr:to>
      <xdr:col>19</xdr:col>
      <xdr:colOff>538843</xdr:colOff>
      <xdr:row>21</xdr:row>
      <xdr:rowOff>60114</xdr:rowOff>
    </xdr:to>
    <xdr:sp macro="" textlink="">
      <xdr:nvSpPr>
        <xdr:cNvPr id="86" name="Content Placeholder 2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CD6363E5-44ED-480E-9823-48DD0722438A}"/>
            </a:ext>
          </a:extLst>
        </xdr:cNvPr>
        <xdr:cNvSpPr txBox="1">
          <a:spLocks/>
        </xdr:cNvSpPr>
      </xdr:nvSpPr>
      <xdr:spPr>
        <a:xfrm>
          <a:off x="11247181" y="3895690"/>
          <a:ext cx="937010" cy="164924"/>
        </a:xfrm>
        <a:prstGeom prst="rect">
          <a:avLst/>
        </a:prstGeom>
        <a:solidFill>
          <a:schemeClr val="accent2"/>
        </a:solidFill>
      </xdr:spPr>
      <xdr:txBody>
        <a:bodyPr vert="horz" wrap="square" lIns="0" tIns="45720" rIns="0" bIns="45720" rtlCol="0" anchor="ctr">
          <a:noAutofit/>
        </a:bodyPr>
        <a:lstStyle>
          <a:defPPr>
            <a:defRPr lang="tr-T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0000"/>
            </a:lnSpc>
            <a:spcBef>
              <a:spcPts val="0"/>
            </a:spcBef>
          </a:pPr>
          <a:r>
            <a:rPr lang="tr-TR" sz="1050">
              <a:solidFill>
                <a:schemeClr val="bg1"/>
              </a:solidFill>
            </a:rPr>
            <a:t>Sayfasına Git</a:t>
          </a:r>
        </a:p>
      </xdr:txBody>
    </xdr:sp>
    <xdr:clientData/>
  </xdr:twoCellAnchor>
  <xdr:twoCellAnchor>
    <xdr:from>
      <xdr:col>14</xdr:col>
      <xdr:colOff>387034</xdr:colOff>
      <xdr:row>35</xdr:row>
      <xdr:rowOff>100060</xdr:rowOff>
    </xdr:from>
    <xdr:to>
      <xdr:col>16</xdr:col>
      <xdr:colOff>98810</xdr:colOff>
      <xdr:row>37</xdr:row>
      <xdr:rowOff>87924</xdr:rowOff>
    </xdr:to>
    <xdr:sp macro="" textlink="">
      <xdr:nvSpPr>
        <xdr:cNvPr id="87" name="Content Placeholder 2">
          <a:extLst>
            <a:ext uri="{FF2B5EF4-FFF2-40B4-BE49-F238E27FC236}">
              <a16:creationId xmlns:a16="http://schemas.microsoft.com/office/drawing/2014/main" id="{37E113B8-2598-4C19-9E51-8E235CD07869}"/>
            </a:ext>
          </a:extLst>
        </xdr:cNvPr>
        <xdr:cNvSpPr txBox="1">
          <a:spLocks/>
        </xdr:cNvSpPr>
      </xdr:nvSpPr>
      <xdr:spPr>
        <a:xfrm>
          <a:off x="8959534" y="6767560"/>
          <a:ext cx="936419" cy="368864"/>
        </a:xfrm>
        <a:prstGeom prst="rect">
          <a:avLst/>
        </a:prstGeom>
        <a:solidFill>
          <a:schemeClr val="bg1">
            <a:lumMod val="95000"/>
          </a:schemeClr>
        </a:solidFill>
      </xdr:spPr>
      <xdr:txBody>
        <a:bodyPr vert="horz" wrap="square" lIns="0" tIns="45720" rIns="0" bIns="45720" rtlCol="0" anchor="ctr">
          <a:noAutofit/>
        </a:bodyPr>
        <a:lstStyle>
          <a:defPPr>
            <a:defRPr lang="tr-T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0000"/>
            </a:lnSpc>
            <a:spcBef>
              <a:spcPts val="0"/>
            </a:spcBef>
          </a:pPr>
          <a:r>
            <a:rPr lang="tr-TR" sz="1050">
              <a:solidFill>
                <a:schemeClr val="tx1">
                  <a:lumMod val="95000"/>
                  <a:lumOff val="5000"/>
                </a:schemeClr>
              </a:solidFill>
            </a:rPr>
            <a:t>Eşitlik</a:t>
          </a:r>
          <a:r>
            <a:rPr lang="tr-TR" sz="1050" baseline="0">
              <a:solidFill>
                <a:schemeClr val="tx1">
                  <a:lumMod val="95000"/>
                  <a:lumOff val="5000"/>
                </a:schemeClr>
              </a:solidFill>
            </a:rPr>
            <a:t> test ediliyor</a:t>
          </a:r>
          <a:endParaRPr lang="tr-TR" sz="1050"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  <xdr:twoCellAnchor>
    <xdr:from>
      <xdr:col>14</xdr:col>
      <xdr:colOff>387034</xdr:colOff>
      <xdr:row>37</xdr:row>
      <xdr:rowOff>81010</xdr:rowOff>
    </xdr:from>
    <xdr:to>
      <xdr:col>16</xdr:col>
      <xdr:colOff>98810</xdr:colOff>
      <xdr:row>38</xdr:row>
      <xdr:rowOff>55434</xdr:rowOff>
    </xdr:to>
    <xdr:sp macro="" textlink="">
      <xdr:nvSpPr>
        <xdr:cNvPr id="89" name="Content Placeholder 2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800E2C6A-149A-4CE5-8FA8-8BD310ECE43C}"/>
            </a:ext>
          </a:extLst>
        </xdr:cNvPr>
        <xdr:cNvSpPr txBox="1">
          <a:spLocks/>
        </xdr:cNvSpPr>
      </xdr:nvSpPr>
      <xdr:spPr>
        <a:xfrm>
          <a:off x="8959534" y="7129510"/>
          <a:ext cx="936419" cy="164924"/>
        </a:xfrm>
        <a:prstGeom prst="rect">
          <a:avLst/>
        </a:prstGeom>
        <a:solidFill>
          <a:schemeClr val="accent2"/>
        </a:solidFill>
      </xdr:spPr>
      <xdr:txBody>
        <a:bodyPr vert="horz" wrap="square" lIns="0" tIns="45720" rIns="0" bIns="45720" rtlCol="0" anchor="ctr">
          <a:noAutofit/>
        </a:bodyPr>
        <a:lstStyle>
          <a:defPPr>
            <a:defRPr lang="tr-T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0000"/>
            </a:lnSpc>
            <a:spcBef>
              <a:spcPts val="0"/>
            </a:spcBef>
          </a:pPr>
          <a:r>
            <a:rPr lang="tr-TR" sz="1050">
              <a:solidFill>
                <a:schemeClr val="bg1"/>
              </a:solidFill>
            </a:rPr>
            <a:t>Sayfasına Git</a:t>
          </a:r>
        </a:p>
      </xdr:txBody>
    </xdr:sp>
    <xdr:clientData/>
  </xdr:twoCellAnchor>
  <xdr:twoCellAnchor>
    <xdr:from>
      <xdr:col>16</xdr:col>
      <xdr:colOff>208768</xdr:colOff>
      <xdr:row>35</xdr:row>
      <xdr:rowOff>100060</xdr:rowOff>
    </xdr:from>
    <xdr:to>
      <xdr:col>17</xdr:col>
      <xdr:colOff>530142</xdr:colOff>
      <xdr:row>37</xdr:row>
      <xdr:rowOff>87924</xdr:rowOff>
    </xdr:to>
    <xdr:sp macro="" textlink="">
      <xdr:nvSpPr>
        <xdr:cNvPr id="90" name="Content Placeholder 2">
          <a:extLst>
            <a:ext uri="{FF2B5EF4-FFF2-40B4-BE49-F238E27FC236}">
              <a16:creationId xmlns:a16="http://schemas.microsoft.com/office/drawing/2014/main" id="{BBFAC8B8-9841-41C9-9F5C-2344656FD402}"/>
            </a:ext>
          </a:extLst>
        </xdr:cNvPr>
        <xdr:cNvSpPr txBox="1">
          <a:spLocks/>
        </xdr:cNvSpPr>
      </xdr:nvSpPr>
      <xdr:spPr>
        <a:xfrm>
          <a:off x="10005911" y="6767560"/>
          <a:ext cx="933695" cy="368864"/>
        </a:xfrm>
        <a:prstGeom prst="rect">
          <a:avLst/>
        </a:prstGeom>
        <a:solidFill>
          <a:schemeClr val="bg1">
            <a:lumMod val="95000"/>
          </a:schemeClr>
        </a:solidFill>
      </xdr:spPr>
      <xdr:txBody>
        <a:bodyPr vert="horz" wrap="square" lIns="0" tIns="45720" rIns="0" bIns="45720" rtlCol="0" anchor="ctr">
          <a:noAutofit/>
        </a:bodyPr>
        <a:lstStyle>
          <a:defPPr>
            <a:defRPr lang="tr-T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0000"/>
            </a:lnSpc>
            <a:spcBef>
              <a:spcPts val="0"/>
            </a:spcBef>
          </a:pPr>
          <a:r>
            <a:rPr lang="tr-TR" sz="1050">
              <a:solidFill>
                <a:schemeClr val="tx1">
                  <a:lumMod val="95000"/>
                  <a:lumOff val="5000"/>
                </a:schemeClr>
              </a:solidFill>
            </a:rPr>
            <a:t>Küçülme</a:t>
          </a:r>
          <a:r>
            <a:rPr lang="tr-TR" sz="1050" baseline="0">
              <a:solidFill>
                <a:schemeClr val="tx1">
                  <a:lumMod val="95000"/>
                  <a:lumOff val="5000"/>
                </a:schemeClr>
              </a:solidFill>
            </a:rPr>
            <a:t> test ediliyor</a:t>
          </a:r>
          <a:endParaRPr lang="tr-TR" sz="1050"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  <xdr:twoCellAnchor>
    <xdr:from>
      <xdr:col>18</xdr:col>
      <xdr:colOff>7918</xdr:colOff>
      <xdr:row>35</xdr:row>
      <xdr:rowOff>100060</xdr:rowOff>
    </xdr:from>
    <xdr:to>
      <xdr:col>19</xdr:col>
      <xdr:colOff>329884</xdr:colOff>
      <xdr:row>37</xdr:row>
      <xdr:rowOff>87924</xdr:rowOff>
    </xdr:to>
    <xdr:sp macro="" textlink="">
      <xdr:nvSpPr>
        <xdr:cNvPr id="93" name="Content Placeholder 2">
          <a:extLst>
            <a:ext uri="{FF2B5EF4-FFF2-40B4-BE49-F238E27FC236}">
              <a16:creationId xmlns:a16="http://schemas.microsoft.com/office/drawing/2014/main" id="{79B55DB8-020F-470E-BC76-E56CAB7B66DD}"/>
            </a:ext>
          </a:extLst>
        </xdr:cNvPr>
        <xdr:cNvSpPr txBox="1">
          <a:spLocks/>
        </xdr:cNvSpPr>
      </xdr:nvSpPr>
      <xdr:spPr>
        <a:xfrm>
          <a:off x="11029704" y="6767560"/>
          <a:ext cx="934287" cy="368864"/>
        </a:xfrm>
        <a:prstGeom prst="rect">
          <a:avLst/>
        </a:prstGeom>
        <a:solidFill>
          <a:schemeClr val="bg1">
            <a:lumMod val="95000"/>
          </a:schemeClr>
        </a:solidFill>
      </xdr:spPr>
      <xdr:txBody>
        <a:bodyPr vert="horz" wrap="square" lIns="0" tIns="45720" rIns="0" bIns="45720" rtlCol="0" anchor="ctr">
          <a:noAutofit/>
        </a:bodyPr>
        <a:lstStyle>
          <a:defPPr>
            <a:defRPr lang="tr-T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0000"/>
            </a:lnSpc>
            <a:spcBef>
              <a:spcPts val="0"/>
            </a:spcBef>
          </a:pPr>
          <a:r>
            <a:rPr lang="tr-TR" sz="1050">
              <a:solidFill>
                <a:schemeClr val="tx1">
                  <a:lumMod val="95000"/>
                  <a:lumOff val="5000"/>
                </a:schemeClr>
              </a:solidFill>
            </a:rPr>
            <a:t>Büyüme</a:t>
          </a:r>
          <a:r>
            <a:rPr lang="tr-TR" sz="1050" baseline="0">
              <a:solidFill>
                <a:schemeClr val="tx1">
                  <a:lumMod val="95000"/>
                  <a:lumOff val="5000"/>
                </a:schemeClr>
              </a:solidFill>
            </a:rPr>
            <a:t> test ediliyor</a:t>
          </a:r>
          <a:endParaRPr lang="tr-TR" sz="1050"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  <xdr:twoCellAnchor>
    <xdr:from>
      <xdr:col>22</xdr:col>
      <xdr:colOff>507547</xdr:colOff>
      <xdr:row>12</xdr:row>
      <xdr:rowOff>40544</xdr:rowOff>
    </xdr:from>
    <xdr:to>
      <xdr:col>24</xdr:col>
      <xdr:colOff>219322</xdr:colOff>
      <xdr:row>14</xdr:row>
      <xdr:rowOff>28408</xdr:rowOff>
    </xdr:to>
    <xdr:sp macro="" textlink="">
      <xdr:nvSpPr>
        <xdr:cNvPr id="95" name="Content Placeholder 2">
          <a:extLst>
            <a:ext uri="{FF2B5EF4-FFF2-40B4-BE49-F238E27FC236}">
              <a16:creationId xmlns:a16="http://schemas.microsoft.com/office/drawing/2014/main" id="{5472D711-9261-400F-8123-CC0DE0926528}"/>
            </a:ext>
          </a:extLst>
        </xdr:cNvPr>
        <xdr:cNvSpPr txBox="1">
          <a:spLocks/>
        </xdr:cNvSpPr>
      </xdr:nvSpPr>
      <xdr:spPr>
        <a:xfrm>
          <a:off x="13978618" y="2326544"/>
          <a:ext cx="936418" cy="368864"/>
        </a:xfrm>
        <a:prstGeom prst="rect">
          <a:avLst/>
        </a:prstGeom>
        <a:solidFill>
          <a:schemeClr val="bg1">
            <a:lumMod val="95000"/>
          </a:schemeClr>
        </a:solidFill>
      </xdr:spPr>
      <xdr:txBody>
        <a:bodyPr vert="horz" wrap="square" lIns="0" tIns="45720" rIns="0" bIns="45720" rtlCol="0" anchor="ctr">
          <a:noAutofit/>
        </a:bodyPr>
        <a:lstStyle>
          <a:defPPr>
            <a:defRPr lang="tr-T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0000"/>
            </a:lnSpc>
            <a:spcBef>
              <a:spcPts val="0"/>
            </a:spcBef>
          </a:pPr>
          <a:r>
            <a:rPr lang="tr-TR" sz="1050">
              <a:solidFill>
                <a:schemeClr val="tx1">
                  <a:lumMod val="95000"/>
                  <a:lumOff val="5000"/>
                </a:schemeClr>
              </a:solidFill>
            </a:rPr>
            <a:t>Eşitlik</a:t>
          </a:r>
          <a:r>
            <a:rPr lang="tr-TR" sz="1050" baseline="0">
              <a:solidFill>
                <a:schemeClr val="tx1">
                  <a:lumMod val="95000"/>
                  <a:lumOff val="5000"/>
                </a:schemeClr>
              </a:solidFill>
            </a:rPr>
            <a:t> test ediliyor</a:t>
          </a:r>
          <a:endParaRPr lang="tr-TR" sz="1050"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  <xdr:twoCellAnchor>
    <xdr:from>
      <xdr:col>22</xdr:col>
      <xdr:colOff>507547</xdr:colOff>
      <xdr:row>14</xdr:row>
      <xdr:rowOff>21494</xdr:rowOff>
    </xdr:from>
    <xdr:to>
      <xdr:col>24</xdr:col>
      <xdr:colOff>219322</xdr:colOff>
      <xdr:row>14</xdr:row>
      <xdr:rowOff>186418</xdr:rowOff>
    </xdr:to>
    <xdr:sp macro="" textlink="">
      <xdr:nvSpPr>
        <xdr:cNvPr id="96" name="Content Placeholder 2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4F806E98-4A3C-456B-8C9C-91461412C296}"/>
            </a:ext>
          </a:extLst>
        </xdr:cNvPr>
        <xdr:cNvSpPr txBox="1">
          <a:spLocks/>
        </xdr:cNvSpPr>
      </xdr:nvSpPr>
      <xdr:spPr>
        <a:xfrm>
          <a:off x="13978618" y="2688494"/>
          <a:ext cx="936418" cy="164924"/>
        </a:xfrm>
        <a:prstGeom prst="rect">
          <a:avLst/>
        </a:prstGeom>
        <a:solidFill>
          <a:schemeClr val="accent2"/>
        </a:solidFill>
      </xdr:spPr>
      <xdr:txBody>
        <a:bodyPr vert="horz" wrap="square" lIns="0" tIns="45720" rIns="0" bIns="45720" rtlCol="0" anchor="ctr">
          <a:noAutofit/>
        </a:bodyPr>
        <a:lstStyle>
          <a:defPPr>
            <a:defRPr lang="tr-T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0000"/>
            </a:lnSpc>
            <a:spcBef>
              <a:spcPts val="0"/>
            </a:spcBef>
          </a:pPr>
          <a:r>
            <a:rPr lang="tr-TR" sz="1050">
              <a:solidFill>
                <a:schemeClr val="bg1"/>
              </a:solidFill>
            </a:rPr>
            <a:t>Sayfasına Git</a:t>
          </a:r>
        </a:p>
      </xdr:txBody>
    </xdr:sp>
    <xdr:clientData/>
  </xdr:twoCellAnchor>
  <xdr:twoCellAnchor>
    <xdr:from>
      <xdr:col>24</xdr:col>
      <xdr:colOff>329280</xdr:colOff>
      <xdr:row>12</xdr:row>
      <xdr:rowOff>40544</xdr:rowOff>
    </xdr:from>
    <xdr:to>
      <xdr:col>26</xdr:col>
      <xdr:colOff>41055</xdr:colOff>
      <xdr:row>14</xdr:row>
      <xdr:rowOff>28408</xdr:rowOff>
    </xdr:to>
    <xdr:sp macro="" textlink="">
      <xdr:nvSpPr>
        <xdr:cNvPr id="97" name="Content Placeholder 2">
          <a:extLst>
            <a:ext uri="{FF2B5EF4-FFF2-40B4-BE49-F238E27FC236}">
              <a16:creationId xmlns:a16="http://schemas.microsoft.com/office/drawing/2014/main" id="{D084F6C0-17A0-483B-88FC-5E3A27A14993}"/>
            </a:ext>
          </a:extLst>
        </xdr:cNvPr>
        <xdr:cNvSpPr txBox="1">
          <a:spLocks/>
        </xdr:cNvSpPr>
      </xdr:nvSpPr>
      <xdr:spPr>
        <a:xfrm>
          <a:off x="15024994" y="2326544"/>
          <a:ext cx="936418" cy="368864"/>
        </a:xfrm>
        <a:prstGeom prst="rect">
          <a:avLst/>
        </a:prstGeom>
        <a:solidFill>
          <a:schemeClr val="bg1">
            <a:lumMod val="95000"/>
          </a:schemeClr>
        </a:solidFill>
      </xdr:spPr>
      <xdr:txBody>
        <a:bodyPr vert="horz" wrap="square" lIns="0" tIns="45720" rIns="0" bIns="45720" rtlCol="0" anchor="ctr">
          <a:noAutofit/>
        </a:bodyPr>
        <a:lstStyle>
          <a:defPPr>
            <a:defRPr lang="tr-T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0000"/>
            </a:lnSpc>
            <a:spcBef>
              <a:spcPts val="0"/>
            </a:spcBef>
          </a:pPr>
          <a:r>
            <a:rPr lang="tr-TR" sz="1050">
              <a:solidFill>
                <a:schemeClr val="tx1">
                  <a:lumMod val="95000"/>
                  <a:lumOff val="5000"/>
                </a:schemeClr>
              </a:solidFill>
            </a:rPr>
            <a:t>Küçülme</a:t>
          </a:r>
          <a:r>
            <a:rPr lang="tr-TR" sz="1050" baseline="0">
              <a:solidFill>
                <a:schemeClr val="tx1">
                  <a:lumMod val="95000"/>
                  <a:lumOff val="5000"/>
                </a:schemeClr>
              </a:solidFill>
            </a:rPr>
            <a:t> test ediliyor</a:t>
          </a:r>
          <a:endParaRPr lang="tr-TR" sz="1050"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  <xdr:twoCellAnchor>
    <xdr:from>
      <xdr:col>26</xdr:col>
      <xdr:colOff>129022</xdr:colOff>
      <xdr:row>12</xdr:row>
      <xdr:rowOff>40544</xdr:rowOff>
    </xdr:from>
    <xdr:to>
      <xdr:col>27</xdr:col>
      <xdr:colOff>450396</xdr:colOff>
      <xdr:row>14</xdr:row>
      <xdr:rowOff>28408</xdr:rowOff>
    </xdr:to>
    <xdr:sp macro="" textlink="">
      <xdr:nvSpPr>
        <xdr:cNvPr id="99" name="Content Placeholder 2">
          <a:extLst>
            <a:ext uri="{FF2B5EF4-FFF2-40B4-BE49-F238E27FC236}">
              <a16:creationId xmlns:a16="http://schemas.microsoft.com/office/drawing/2014/main" id="{BF0F682B-4E9F-47CD-A572-6AF6288F76E7}"/>
            </a:ext>
          </a:extLst>
        </xdr:cNvPr>
        <xdr:cNvSpPr txBox="1">
          <a:spLocks/>
        </xdr:cNvSpPr>
      </xdr:nvSpPr>
      <xdr:spPr>
        <a:xfrm>
          <a:off x="16049379" y="2326544"/>
          <a:ext cx="933696" cy="368864"/>
        </a:xfrm>
        <a:prstGeom prst="rect">
          <a:avLst/>
        </a:prstGeom>
        <a:solidFill>
          <a:schemeClr val="bg1">
            <a:lumMod val="95000"/>
          </a:schemeClr>
        </a:solidFill>
      </xdr:spPr>
      <xdr:txBody>
        <a:bodyPr vert="horz" wrap="square" lIns="0" tIns="45720" rIns="0" bIns="45720" rtlCol="0" anchor="ctr">
          <a:noAutofit/>
        </a:bodyPr>
        <a:lstStyle>
          <a:defPPr>
            <a:defRPr lang="tr-T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0000"/>
            </a:lnSpc>
            <a:spcBef>
              <a:spcPts val="0"/>
            </a:spcBef>
          </a:pPr>
          <a:r>
            <a:rPr lang="tr-TR" sz="1050">
              <a:solidFill>
                <a:schemeClr val="tx1">
                  <a:lumMod val="95000"/>
                  <a:lumOff val="5000"/>
                </a:schemeClr>
              </a:solidFill>
            </a:rPr>
            <a:t>Büyüme</a:t>
          </a:r>
          <a:r>
            <a:rPr lang="tr-TR" sz="1050" baseline="0">
              <a:solidFill>
                <a:schemeClr val="tx1">
                  <a:lumMod val="95000"/>
                  <a:lumOff val="5000"/>
                </a:schemeClr>
              </a:solidFill>
            </a:rPr>
            <a:t> test ediliyor</a:t>
          </a:r>
          <a:endParaRPr lang="tr-TR" sz="1050"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  <xdr:twoCellAnchor>
    <xdr:from>
      <xdr:col>15</xdr:col>
      <xdr:colOff>449161</xdr:colOff>
      <xdr:row>16</xdr:row>
      <xdr:rowOff>64028</xdr:rowOff>
    </xdr:from>
    <xdr:to>
      <xdr:col>17</xdr:col>
      <xdr:colOff>512311</xdr:colOff>
      <xdr:row>18</xdr:row>
      <xdr:rowOff>104739</xdr:rowOff>
    </xdr:to>
    <xdr:cxnSp macro="">
      <xdr:nvCxnSpPr>
        <xdr:cNvPr id="101" name="Connector: Elbow 100">
          <a:extLst>
            <a:ext uri="{FF2B5EF4-FFF2-40B4-BE49-F238E27FC236}">
              <a16:creationId xmlns:a16="http://schemas.microsoft.com/office/drawing/2014/main" id="{3542676B-1837-4160-9289-9F20DDBC0D9D}"/>
            </a:ext>
          </a:extLst>
        </xdr:cNvPr>
        <xdr:cNvCxnSpPr>
          <a:stCxn id="50" idx="2"/>
          <a:endCxn id="78" idx="0"/>
        </xdr:cNvCxnSpPr>
      </xdr:nvCxnSpPr>
      <xdr:spPr>
        <a:xfrm rot="5400000">
          <a:off x="10076489" y="2678396"/>
          <a:ext cx="421711" cy="1288976"/>
        </a:xfrm>
        <a:prstGeom prst="bentConnector3">
          <a:avLst>
            <a:gd name="adj1" fmla="val 50000"/>
          </a:avLst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270894</xdr:colOff>
      <xdr:row>16</xdr:row>
      <xdr:rowOff>64029</xdr:rowOff>
    </xdr:from>
    <xdr:to>
      <xdr:col>17</xdr:col>
      <xdr:colOff>512311</xdr:colOff>
      <xdr:row>18</xdr:row>
      <xdr:rowOff>104740</xdr:rowOff>
    </xdr:to>
    <xdr:cxnSp macro="">
      <xdr:nvCxnSpPr>
        <xdr:cNvPr id="102" name="Connector: Elbow 101">
          <a:extLst>
            <a:ext uri="{FF2B5EF4-FFF2-40B4-BE49-F238E27FC236}">
              <a16:creationId xmlns:a16="http://schemas.microsoft.com/office/drawing/2014/main" id="{B6E18D94-16D0-40FF-89BF-314EC24DA136}"/>
            </a:ext>
          </a:extLst>
        </xdr:cNvPr>
        <xdr:cNvCxnSpPr>
          <a:stCxn id="50" idx="2"/>
          <a:endCxn id="81" idx="0"/>
        </xdr:cNvCxnSpPr>
      </xdr:nvCxnSpPr>
      <xdr:spPr>
        <a:xfrm rot="5400000">
          <a:off x="10600269" y="3202176"/>
          <a:ext cx="421711" cy="241417"/>
        </a:xfrm>
        <a:prstGeom prst="bentConnector3">
          <a:avLst>
            <a:gd name="adj1" fmla="val 50000"/>
          </a:avLst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512310</xdr:colOff>
      <xdr:row>16</xdr:row>
      <xdr:rowOff>64028</xdr:rowOff>
    </xdr:from>
    <xdr:to>
      <xdr:col>19</xdr:col>
      <xdr:colOff>70635</xdr:colOff>
      <xdr:row>18</xdr:row>
      <xdr:rowOff>104739</xdr:rowOff>
    </xdr:to>
    <xdr:cxnSp macro="">
      <xdr:nvCxnSpPr>
        <xdr:cNvPr id="103" name="Connector: Elbow 102">
          <a:extLst>
            <a:ext uri="{FF2B5EF4-FFF2-40B4-BE49-F238E27FC236}">
              <a16:creationId xmlns:a16="http://schemas.microsoft.com/office/drawing/2014/main" id="{85332B30-268D-42C5-BF9D-EC4C3F992DB0}"/>
            </a:ext>
          </a:extLst>
        </xdr:cNvPr>
        <xdr:cNvCxnSpPr>
          <a:stCxn id="50" idx="2"/>
          <a:endCxn id="84" idx="0"/>
        </xdr:cNvCxnSpPr>
      </xdr:nvCxnSpPr>
      <xdr:spPr>
        <a:xfrm rot="16200000" flipH="1">
          <a:off x="11113052" y="2930808"/>
          <a:ext cx="421711" cy="784151"/>
        </a:xfrm>
        <a:prstGeom prst="bentConnector3">
          <a:avLst>
            <a:gd name="adj1" fmla="val 50000"/>
          </a:avLst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363434</xdr:colOff>
      <xdr:row>10</xdr:row>
      <xdr:rowOff>110218</xdr:rowOff>
    </xdr:from>
    <xdr:to>
      <xdr:col>23</xdr:col>
      <xdr:colOff>524556</xdr:colOff>
      <xdr:row>12</xdr:row>
      <xdr:rowOff>40544</xdr:rowOff>
    </xdr:to>
    <xdr:cxnSp macro="">
      <xdr:nvCxnSpPr>
        <xdr:cNvPr id="104" name="Connector: Elbow 103">
          <a:extLst>
            <a:ext uri="{FF2B5EF4-FFF2-40B4-BE49-F238E27FC236}">
              <a16:creationId xmlns:a16="http://schemas.microsoft.com/office/drawing/2014/main" id="{6B6C18AE-89E5-4F46-9B45-03B47755899D}"/>
            </a:ext>
          </a:extLst>
        </xdr:cNvPr>
        <xdr:cNvCxnSpPr>
          <a:stCxn id="64" idx="2"/>
          <a:endCxn id="95" idx="0"/>
        </xdr:cNvCxnSpPr>
      </xdr:nvCxnSpPr>
      <xdr:spPr>
        <a:xfrm rot="5400000">
          <a:off x="14371725" y="2090320"/>
          <a:ext cx="311326" cy="161122"/>
        </a:xfrm>
        <a:prstGeom prst="bentConnector3">
          <a:avLst>
            <a:gd name="adj1" fmla="val 50000"/>
          </a:avLst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524555</xdr:colOff>
      <xdr:row>10</xdr:row>
      <xdr:rowOff>110218</xdr:rowOff>
    </xdr:from>
    <xdr:to>
      <xdr:col>25</xdr:col>
      <xdr:colOff>185166</xdr:colOff>
      <xdr:row>12</xdr:row>
      <xdr:rowOff>40544</xdr:rowOff>
    </xdr:to>
    <xdr:cxnSp macro="">
      <xdr:nvCxnSpPr>
        <xdr:cNvPr id="105" name="Connector: Elbow 104">
          <a:extLst>
            <a:ext uri="{FF2B5EF4-FFF2-40B4-BE49-F238E27FC236}">
              <a16:creationId xmlns:a16="http://schemas.microsoft.com/office/drawing/2014/main" id="{4F034396-28E8-453A-BCFF-754BE4076518}"/>
            </a:ext>
          </a:extLst>
        </xdr:cNvPr>
        <xdr:cNvCxnSpPr>
          <a:stCxn id="64" idx="2"/>
          <a:endCxn id="97" idx="0"/>
        </xdr:cNvCxnSpPr>
      </xdr:nvCxnSpPr>
      <xdr:spPr>
        <a:xfrm rot="16200000" flipH="1">
          <a:off x="14894912" y="1728254"/>
          <a:ext cx="311326" cy="885254"/>
        </a:xfrm>
        <a:prstGeom prst="bentConnector3">
          <a:avLst>
            <a:gd name="adj1" fmla="val 50000"/>
          </a:avLst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524555</xdr:colOff>
      <xdr:row>10</xdr:row>
      <xdr:rowOff>110218</xdr:rowOff>
    </xdr:from>
    <xdr:to>
      <xdr:col>26</xdr:col>
      <xdr:colOff>597230</xdr:colOff>
      <xdr:row>12</xdr:row>
      <xdr:rowOff>40544</xdr:rowOff>
    </xdr:to>
    <xdr:cxnSp macro="">
      <xdr:nvCxnSpPr>
        <xdr:cNvPr id="106" name="Connector: Elbow 105">
          <a:extLst>
            <a:ext uri="{FF2B5EF4-FFF2-40B4-BE49-F238E27FC236}">
              <a16:creationId xmlns:a16="http://schemas.microsoft.com/office/drawing/2014/main" id="{4B15141F-BE96-4AAD-AC5C-5E248DC63274}"/>
            </a:ext>
          </a:extLst>
        </xdr:cNvPr>
        <xdr:cNvCxnSpPr>
          <a:stCxn id="64" idx="2"/>
          <a:endCxn id="99" idx="0"/>
        </xdr:cNvCxnSpPr>
      </xdr:nvCxnSpPr>
      <xdr:spPr>
        <a:xfrm rot="16200000" flipH="1">
          <a:off x="15407105" y="1216061"/>
          <a:ext cx="311326" cy="1909639"/>
        </a:xfrm>
        <a:prstGeom prst="bentConnector3">
          <a:avLst>
            <a:gd name="adj1" fmla="val 50000"/>
          </a:avLst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257826</xdr:colOff>
      <xdr:row>35</xdr:row>
      <xdr:rowOff>103372</xdr:rowOff>
    </xdr:from>
    <xdr:to>
      <xdr:col>21</xdr:col>
      <xdr:colOff>582515</xdr:colOff>
      <xdr:row>37</xdr:row>
      <xdr:rowOff>91236</xdr:rowOff>
    </xdr:to>
    <xdr:sp macro="" textlink="">
      <xdr:nvSpPr>
        <xdr:cNvPr id="107" name="Content Placeholder 2">
          <a:extLst>
            <a:ext uri="{FF2B5EF4-FFF2-40B4-BE49-F238E27FC236}">
              <a16:creationId xmlns:a16="http://schemas.microsoft.com/office/drawing/2014/main" id="{D42B55A2-4315-448C-A5F5-EBD35B202F54}"/>
            </a:ext>
          </a:extLst>
        </xdr:cNvPr>
        <xdr:cNvSpPr txBox="1">
          <a:spLocks/>
        </xdr:cNvSpPr>
      </xdr:nvSpPr>
      <xdr:spPr>
        <a:xfrm>
          <a:off x="12504255" y="6770872"/>
          <a:ext cx="937010" cy="368864"/>
        </a:xfrm>
        <a:prstGeom prst="rect">
          <a:avLst/>
        </a:prstGeom>
        <a:solidFill>
          <a:schemeClr val="bg1">
            <a:lumMod val="95000"/>
          </a:schemeClr>
        </a:solidFill>
      </xdr:spPr>
      <xdr:txBody>
        <a:bodyPr vert="horz" wrap="square" lIns="0" tIns="45720" rIns="0" bIns="45720" rtlCol="0" anchor="ctr">
          <a:noAutofit/>
        </a:bodyPr>
        <a:lstStyle>
          <a:defPPr>
            <a:defRPr lang="tr-T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0000"/>
            </a:lnSpc>
            <a:spcBef>
              <a:spcPts val="0"/>
            </a:spcBef>
          </a:pPr>
          <a:r>
            <a:rPr lang="tr-TR" sz="1050">
              <a:solidFill>
                <a:schemeClr val="tx1">
                  <a:lumMod val="95000"/>
                  <a:lumOff val="5000"/>
                </a:schemeClr>
              </a:solidFill>
            </a:rPr>
            <a:t>Eşitlik</a:t>
          </a:r>
          <a:r>
            <a:rPr lang="tr-TR" sz="1050" baseline="0">
              <a:solidFill>
                <a:schemeClr val="tx1">
                  <a:lumMod val="95000"/>
                  <a:lumOff val="5000"/>
                </a:schemeClr>
              </a:solidFill>
            </a:rPr>
            <a:t> test ediliyor</a:t>
          </a:r>
          <a:endParaRPr lang="tr-TR" sz="1050"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  <xdr:twoCellAnchor>
    <xdr:from>
      <xdr:col>20</xdr:col>
      <xdr:colOff>257826</xdr:colOff>
      <xdr:row>37</xdr:row>
      <xdr:rowOff>84322</xdr:rowOff>
    </xdr:from>
    <xdr:to>
      <xdr:col>21</xdr:col>
      <xdr:colOff>582515</xdr:colOff>
      <xdr:row>38</xdr:row>
      <xdr:rowOff>58746</xdr:rowOff>
    </xdr:to>
    <xdr:sp macro="" textlink="">
      <xdr:nvSpPr>
        <xdr:cNvPr id="108" name="Content Placeholder 2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EE30D59B-C857-49C9-9A9F-C954451E6287}"/>
            </a:ext>
          </a:extLst>
        </xdr:cNvPr>
        <xdr:cNvSpPr txBox="1">
          <a:spLocks/>
        </xdr:cNvSpPr>
      </xdr:nvSpPr>
      <xdr:spPr>
        <a:xfrm>
          <a:off x="12504255" y="7132822"/>
          <a:ext cx="937010" cy="164924"/>
        </a:xfrm>
        <a:prstGeom prst="rect">
          <a:avLst/>
        </a:prstGeom>
        <a:solidFill>
          <a:schemeClr val="accent2"/>
        </a:solidFill>
      </xdr:spPr>
      <xdr:txBody>
        <a:bodyPr vert="horz" wrap="square" lIns="0" tIns="45720" rIns="0" bIns="45720" rtlCol="0" anchor="ctr">
          <a:noAutofit/>
        </a:bodyPr>
        <a:lstStyle>
          <a:defPPr>
            <a:defRPr lang="tr-T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0000"/>
            </a:lnSpc>
            <a:spcBef>
              <a:spcPts val="0"/>
            </a:spcBef>
          </a:pPr>
          <a:r>
            <a:rPr lang="tr-TR" sz="1050">
              <a:solidFill>
                <a:schemeClr val="bg1"/>
              </a:solidFill>
            </a:rPr>
            <a:t>Sayfasına Git</a:t>
          </a:r>
        </a:p>
      </xdr:txBody>
    </xdr:sp>
    <xdr:clientData/>
  </xdr:twoCellAnchor>
  <xdr:twoCellAnchor>
    <xdr:from>
      <xdr:col>22</xdr:col>
      <xdr:colOff>79560</xdr:colOff>
      <xdr:row>35</xdr:row>
      <xdr:rowOff>103372</xdr:rowOff>
    </xdr:from>
    <xdr:to>
      <xdr:col>23</xdr:col>
      <xdr:colOff>400934</xdr:colOff>
      <xdr:row>37</xdr:row>
      <xdr:rowOff>91236</xdr:rowOff>
    </xdr:to>
    <xdr:sp macro="" textlink="">
      <xdr:nvSpPr>
        <xdr:cNvPr id="109" name="Content Placeholder 2">
          <a:extLst>
            <a:ext uri="{FF2B5EF4-FFF2-40B4-BE49-F238E27FC236}">
              <a16:creationId xmlns:a16="http://schemas.microsoft.com/office/drawing/2014/main" id="{92AD7524-54B0-4A77-A31F-085998DC9B5D}"/>
            </a:ext>
          </a:extLst>
        </xdr:cNvPr>
        <xdr:cNvSpPr txBox="1">
          <a:spLocks/>
        </xdr:cNvSpPr>
      </xdr:nvSpPr>
      <xdr:spPr>
        <a:xfrm>
          <a:off x="13550631" y="6770872"/>
          <a:ext cx="933696" cy="368864"/>
        </a:xfrm>
        <a:prstGeom prst="rect">
          <a:avLst/>
        </a:prstGeom>
        <a:solidFill>
          <a:schemeClr val="bg1">
            <a:lumMod val="95000"/>
          </a:schemeClr>
        </a:solidFill>
      </xdr:spPr>
      <xdr:txBody>
        <a:bodyPr vert="horz" wrap="square" lIns="0" tIns="45720" rIns="0" bIns="45720" rtlCol="0" anchor="ctr">
          <a:noAutofit/>
        </a:bodyPr>
        <a:lstStyle>
          <a:defPPr>
            <a:defRPr lang="tr-T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0000"/>
            </a:lnSpc>
            <a:spcBef>
              <a:spcPts val="0"/>
            </a:spcBef>
          </a:pPr>
          <a:r>
            <a:rPr lang="tr-TR" sz="1050">
              <a:solidFill>
                <a:schemeClr val="tx1">
                  <a:lumMod val="95000"/>
                  <a:lumOff val="5000"/>
                </a:schemeClr>
              </a:solidFill>
            </a:rPr>
            <a:t>Küçülme</a:t>
          </a:r>
          <a:r>
            <a:rPr lang="tr-TR" sz="1050" baseline="0">
              <a:solidFill>
                <a:schemeClr val="tx1">
                  <a:lumMod val="95000"/>
                  <a:lumOff val="5000"/>
                </a:schemeClr>
              </a:solidFill>
            </a:rPr>
            <a:t> test ediliyor</a:t>
          </a:r>
          <a:endParaRPr lang="tr-TR" sz="1050"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  <xdr:twoCellAnchor>
    <xdr:from>
      <xdr:col>23</xdr:col>
      <xdr:colOff>491623</xdr:colOff>
      <xdr:row>35</xdr:row>
      <xdr:rowOff>103372</xdr:rowOff>
    </xdr:from>
    <xdr:to>
      <xdr:col>25</xdr:col>
      <xdr:colOff>200676</xdr:colOff>
      <xdr:row>37</xdr:row>
      <xdr:rowOff>91236</xdr:rowOff>
    </xdr:to>
    <xdr:sp macro="" textlink="">
      <xdr:nvSpPr>
        <xdr:cNvPr id="111" name="Content Placeholder 2">
          <a:extLst>
            <a:ext uri="{FF2B5EF4-FFF2-40B4-BE49-F238E27FC236}">
              <a16:creationId xmlns:a16="http://schemas.microsoft.com/office/drawing/2014/main" id="{46F779E7-AA48-459F-B622-FF7561F001D8}"/>
            </a:ext>
          </a:extLst>
        </xdr:cNvPr>
        <xdr:cNvSpPr txBox="1">
          <a:spLocks/>
        </xdr:cNvSpPr>
      </xdr:nvSpPr>
      <xdr:spPr>
        <a:xfrm>
          <a:off x="14575016" y="6770872"/>
          <a:ext cx="933696" cy="368864"/>
        </a:xfrm>
        <a:prstGeom prst="rect">
          <a:avLst/>
        </a:prstGeom>
        <a:solidFill>
          <a:schemeClr val="bg1">
            <a:lumMod val="95000"/>
          </a:schemeClr>
        </a:solidFill>
      </xdr:spPr>
      <xdr:txBody>
        <a:bodyPr vert="horz" wrap="square" lIns="0" tIns="45720" rIns="0" bIns="45720" rtlCol="0" anchor="ctr">
          <a:noAutofit/>
        </a:bodyPr>
        <a:lstStyle>
          <a:defPPr>
            <a:defRPr lang="tr-T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0000"/>
            </a:lnSpc>
            <a:spcBef>
              <a:spcPts val="0"/>
            </a:spcBef>
          </a:pPr>
          <a:r>
            <a:rPr lang="tr-TR" sz="1050">
              <a:solidFill>
                <a:schemeClr val="tx1">
                  <a:lumMod val="95000"/>
                  <a:lumOff val="5000"/>
                </a:schemeClr>
              </a:solidFill>
            </a:rPr>
            <a:t>Büyüme</a:t>
          </a:r>
          <a:r>
            <a:rPr lang="tr-TR" sz="1050" baseline="0">
              <a:solidFill>
                <a:schemeClr val="tx1">
                  <a:lumMod val="95000"/>
                  <a:lumOff val="5000"/>
                </a:schemeClr>
              </a:solidFill>
            </a:rPr>
            <a:t> test ediliyor</a:t>
          </a:r>
          <a:endParaRPr lang="tr-TR" sz="1050"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  <xdr:twoCellAnchor>
    <xdr:from>
      <xdr:col>27</xdr:col>
      <xdr:colOff>4969</xdr:colOff>
      <xdr:row>33</xdr:row>
      <xdr:rowOff>118518</xdr:rowOff>
    </xdr:from>
    <xdr:to>
      <xdr:col>28</xdr:col>
      <xdr:colOff>329659</xdr:colOff>
      <xdr:row>35</xdr:row>
      <xdr:rowOff>106382</xdr:rowOff>
    </xdr:to>
    <xdr:sp macro="" textlink="">
      <xdr:nvSpPr>
        <xdr:cNvPr id="113" name="Content Placeholder 2">
          <a:extLst>
            <a:ext uri="{FF2B5EF4-FFF2-40B4-BE49-F238E27FC236}">
              <a16:creationId xmlns:a16="http://schemas.microsoft.com/office/drawing/2014/main" id="{5A9E88DB-ED82-431D-8D57-76C173D6CCC9}"/>
            </a:ext>
          </a:extLst>
        </xdr:cNvPr>
        <xdr:cNvSpPr txBox="1">
          <a:spLocks/>
        </xdr:cNvSpPr>
      </xdr:nvSpPr>
      <xdr:spPr>
        <a:xfrm>
          <a:off x="16537648" y="6405018"/>
          <a:ext cx="937011" cy="368864"/>
        </a:xfrm>
        <a:prstGeom prst="rect">
          <a:avLst/>
        </a:prstGeom>
        <a:solidFill>
          <a:schemeClr val="bg1">
            <a:lumMod val="95000"/>
          </a:schemeClr>
        </a:solidFill>
      </xdr:spPr>
      <xdr:txBody>
        <a:bodyPr vert="horz" wrap="square" lIns="0" tIns="45720" rIns="0" bIns="45720" rtlCol="0" anchor="ctr">
          <a:noAutofit/>
        </a:bodyPr>
        <a:lstStyle>
          <a:defPPr>
            <a:defRPr lang="tr-T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0000"/>
            </a:lnSpc>
            <a:spcBef>
              <a:spcPts val="0"/>
            </a:spcBef>
          </a:pPr>
          <a:r>
            <a:rPr lang="tr-TR" sz="1050">
              <a:solidFill>
                <a:schemeClr val="tx1">
                  <a:lumMod val="95000"/>
                  <a:lumOff val="5000"/>
                </a:schemeClr>
              </a:solidFill>
            </a:rPr>
            <a:t>Eşitlik</a:t>
          </a:r>
          <a:r>
            <a:rPr lang="tr-TR" sz="1050" baseline="0">
              <a:solidFill>
                <a:schemeClr val="tx1">
                  <a:lumMod val="95000"/>
                  <a:lumOff val="5000"/>
                </a:schemeClr>
              </a:solidFill>
            </a:rPr>
            <a:t> test ediliyor</a:t>
          </a:r>
          <a:endParaRPr lang="tr-TR" sz="1050"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  <xdr:twoCellAnchor>
    <xdr:from>
      <xdr:col>27</xdr:col>
      <xdr:colOff>4969</xdr:colOff>
      <xdr:row>35</xdr:row>
      <xdr:rowOff>99468</xdr:rowOff>
    </xdr:from>
    <xdr:to>
      <xdr:col>28</xdr:col>
      <xdr:colOff>329659</xdr:colOff>
      <xdr:row>36</xdr:row>
      <xdr:rowOff>73892</xdr:rowOff>
    </xdr:to>
    <xdr:sp macro="" textlink="">
      <xdr:nvSpPr>
        <xdr:cNvPr id="114" name="Content Placeholder 2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CE5FC55D-9690-47BE-9400-62A615FE6F1B}"/>
            </a:ext>
          </a:extLst>
        </xdr:cNvPr>
        <xdr:cNvSpPr txBox="1">
          <a:spLocks/>
        </xdr:cNvSpPr>
      </xdr:nvSpPr>
      <xdr:spPr>
        <a:xfrm>
          <a:off x="16537648" y="6766968"/>
          <a:ext cx="937011" cy="164924"/>
        </a:xfrm>
        <a:prstGeom prst="rect">
          <a:avLst/>
        </a:prstGeom>
        <a:solidFill>
          <a:schemeClr val="accent2"/>
        </a:solidFill>
      </xdr:spPr>
      <xdr:txBody>
        <a:bodyPr vert="horz" wrap="square" lIns="0" tIns="45720" rIns="0" bIns="45720" rtlCol="0" anchor="ctr">
          <a:noAutofit/>
        </a:bodyPr>
        <a:lstStyle>
          <a:defPPr>
            <a:defRPr lang="tr-T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0000"/>
            </a:lnSpc>
            <a:spcBef>
              <a:spcPts val="0"/>
            </a:spcBef>
          </a:pPr>
          <a:r>
            <a:rPr lang="tr-TR" sz="1050">
              <a:solidFill>
                <a:schemeClr val="bg1"/>
              </a:solidFill>
            </a:rPr>
            <a:t>Sayfasına Git</a:t>
          </a:r>
        </a:p>
      </xdr:txBody>
    </xdr:sp>
    <xdr:clientData/>
  </xdr:twoCellAnchor>
  <xdr:twoCellAnchor>
    <xdr:from>
      <xdr:col>28</xdr:col>
      <xdr:colOff>439025</xdr:colOff>
      <xdr:row>33</xdr:row>
      <xdr:rowOff>118518</xdr:rowOff>
    </xdr:from>
    <xdr:to>
      <xdr:col>30</xdr:col>
      <xdr:colOff>148077</xdr:colOff>
      <xdr:row>35</xdr:row>
      <xdr:rowOff>106382</xdr:rowOff>
    </xdr:to>
    <xdr:sp macro="" textlink="">
      <xdr:nvSpPr>
        <xdr:cNvPr id="115" name="Content Placeholder 2">
          <a:extLst>
            <a:ext uri="{FF2B5EF4-FFF2-40B4-BE49-F238E27FC236}">
              <a16:creationId xmlns:a16="http://schemas.microsoft.com/office/drawing/2014/main" id="{B9175F54-544F-4F51-9B0B-1632BEE6B4C2}"/>
            </a:ext>
          </a:extLst>
        </xdr:cNvPr>
        <xdr:cNvSpPr txBox="1">
          <a:spLocks/>
        </xdr:cNvSpPr>
      </xdr:nvSpPr>
      <xdr:spPr>
        <a:xfrm>
          <a:off x="17584025" y="6405018"/>
          <a:ext cx="933695" cy="368864"/>
        </a:xfrm>
        <a:prstGeom prst="rect">
          <a:avLst/>
        </a:prstGeom>
        <a:solidFill>
          <a:schemeClr val="bg1">
            <a:lumMod val="95000"/>
          </a:schemeClr>
        </a:solidFill>
      </xdr:spPr>
      <xdr:txBody>
        <a:bodyPr vert="horz" wrap="square" lIns="0" tIns="45720" rIns="0" bIns="45720" rtlCol="0" anchor="ctr">
          <a:noAutofit/>
        </a:bodyPr>
        <a:lstStyle>
          <a:defPPr>
            <a:defRPr lang="tr-T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0000"/>
            </a:lnSpc>
            <a:spcBef>
              <a:spcPts val="0"/>
            </a:spcBef>
          </a:pPr>
          <a:r>
            <a:rPr lang="tr-TR" sz="1050">
              <a:solidFill>
                <a:schemeClr val="tx1">
                  <a:lumMod val="95000"/>
                  <a:lumOff val="5000"/>
                </a:schemeClr>
              </a:solidFill>
            </a:rPr>
            <a:t>Küçülme</a:t>
          </a:r>
          <a:r>
            <a:rPr lang="tr-TR" sz="1050" baseline="0">
              <a:solidFill>
                <a:schemeClr val="tx1">
                  <a:lumMod val="95000"/>
                  <a:lumOff val="5000"/>
                </a:schemeClr>
              </a:solidFill>
            </a:rPr>
            <a:t> test ediliyor</a:t>
          </a:r>
          <a:endParaRPr lang="tr-TR" sz="1050"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  <xdr:twoCellAnchor>
    <xdr:from>
      <xdr:col>30</xdr:col>
      <xdr:colOff>238766</xdr:colOff>
      <xdr:row>33</xdr:row>
      <xdr:rowOff>118518</xdr:rowOff>
    </xdr:from>
    <xdr:to>
      <xdr:col>31</xdr:col>
      <xdr:colOff>560141</xdr:colOff>
      <xdr:row>35</xdr:row>
      <xdr:rowOff>106382</xdr:rowOff>
    </xdr:to>
    <xdr:sp macro="" textlink="">
      <xdr:nvSpPr>
        <xdr:cNvPr id="117" name="Content Placeholder 2">
          <a:extLst>
            <a:ext uri="{FF2B5EF4-FFF2-40B4-BE49-F238E27FC236}">
              <a16:creationId xmlns:a16="http://schemas.microsoft.com/office/drawing/2014/main" id="{5563D93C-D320-4892-9408-935A931D7EB4}"/>
            </a:ext>
          </a:extLst>
        </xdr:cNvPr>
        <xdr:cNvSpPr txBox="1">
          <a:spLocks/>
        </xdr:cNvSpPr>
      </xdr:nvSpPr>
      <xdr:spPr>
        <a:xfrm>
          <a:off x="18608409" y="6405018"/>
          <a:ext cx="933696" cy="368864"/>
        </a:xfrm>
        <a:prstGeom prst="rect">
          <a:avLst/>
        </a:prstGeom>
        <a:solidFill>
          <a:schemeClr val="bg1">
            <a:lumMod val="95000"/>
          </a:schemeClr>
        </a:solidFill>
      </xdr:spPr>
      <xdr:txBody>
        <a:bodyPr vert="horz" wrap="square" lIns="0" tIns="45720" rIns="0" bIns="45720" rtlCol="0" anchor="ctr">
          <a:noAutofit/>
        </a:bodyPr>
        <a:lstStyle>
          <a:defPPr>
            <a:defRPr lang="tr-T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0000"/>
            </a:lnSpc>
            <a:spcBef>
              <a:spcPts val="0"/>
            </a:spcBef>
          </a:pPr>
          <a:r>
            <a:rPr lang="tr-TR" sz="1050">
              <a:solidFill>
                <a:schemeClr val="tx1">
                  <a:lumMod val="95000"/>
                  <a:lumOff val="5000"/>
                </a:schemeClr>
              </a:solidFill>
            </a:rPr>
            <a:t>Büyüme</a:t>
          </a:r>
          <a:r>
            <a:rPr lang="tr-TR" sz="1050" baseline="0">
              <a:solidFill>
                <a:schemeClr val="tx1">
                  <a:lumMod val="95000"/>
                  <a:lumOff val="5000"/>
                </a:schemeClr>
              </a:solidFill>
            </a:rPr>
            <a:t> test ediliyor</a:t>
          </a:r>
          <a:endParaRPr lang="tr-TR" sz="1050"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  <xdr:twoCellAnchor>
    <xdr:from>
      <xdr:col>18</xdr:col>
      <xdr:colOff>480182</xdr:colOff>
      <xdr:row>26</xdr:row>
      <xdr:rowOff>70458</xdr:rowOff>
    </xdr:from>
    <xdr:to>
      <xdr:col>20</xdr:col>
      <xdr:colOff>505417</xdr:colOff>
      <xdr:row>28</xdr:row>
      <xdr:rowOff>92507</xdr:rowOff>
    </xdr:to>
    <xdr:sp macro="" textlink="">
      <xdr:nvSpPr>
        <xdr:cNvPr id="119" name="Content Placeholder 2">
          <a:extLst>
            <a:ext uri="{FF2B5EF4-FFF2-40B4-BE49-F238E27FC236}">
              <a16:creationId xmlns:a16="http://schemas.microsoft.com/office/drawing/2014/main" id="{6E0A7908-4A0D-4EE0-9E57-BBE6C9CE743C}"/>
            </a:ext>
          </a:extLst>
        </xdr:cNvPr>
        <xdr:cNvSpPr txBox="1">
          <a:spLocks/>
        </xdr:cNvSpPr>
      </xdr:nvSpPr>
      <xdr:spPr>
        <a:xfrm>
          <a:off x="11501968" y="5023458"/>
          <a:ext cx="1249878" cy="403049"/>
        </a:xfrm>
        <a:prstGeom prst="rect">
          <a:avLst/>
        </a:prstGeom>
        <a:solidFill>
          <a:schemeClr val="bg1">
            <a:lumMod val="95000"/>
          </a:schemeClr>
        </a:solidFill>
      </xdr:spPr>
      <xdr:txBody>
        <a:bodyPr vert="horz" wrap="square" lIns="0" tIns="45720" rIns="0" bIns="45720" rtlCol="0" anchor="ctr">
          <a:noAutofit/>
        </a:bodyPr>
        <a:lstStyle>
          <a:defPPr>
            <a:defRPr lang="tr-T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0000"/>
            </a:lnSpc>
            <a:spcBef>
              <a:spcPts val="0"/>
            </a:spcBef>
          </a:pPr>
          <a:r>
            <a:rPr lang="tr-TR" sz="1200">
              <a:solidFill>
                <a:schemeClr val="tx1">
                  <a:lumMod val="95000"/>
                  <a:lumOff val="5000"/>
                </a:schemeClr>
              </a:solidFill>
            </a:rPr>
            <a:t>Örneklemler</a:t>
          </a:r>
        </a:p>
        <a:p>
          <a:pPr algn="ctr">
            <a:lnSpc>
              <a:spcPct val="100000"/>
            </a:lnSpc>
            <a:spcBef>
              <a:spcPts val="0"/>
            </a:spcBef>
          </a:pPr>
          <a:r>
            <a:rPr lang="tr-TR" sz="1200">
              <a:solidFill>
                <a:schemeClr val="tx1">
                  <a:lumMod val="95000"/>
                  <a:lumOff val="5000"/>
                </a:schemeClr>
              </a:solidFill>
            </a:rPr>
            <a:t>Bağımsız</a:t>
          </a:r>
        </a:p>
      </xdr:txBody>
    </xdr:sp>
    <xdr:clientData/>
  </xdr:twoCellAnchor>
  <xdr:twoCellAnchor>
    <xdr:from>
      <xdr:col>25</xdr:col>
      <xdr:colOff>224367</xdr:colOff>
      <xdr:row>25</xdr:row>
      <xdr:rowOff>127607</xdr:rowOff>
    </xdr:from>
    <xdr:to>
      <xdr:col>27</xdr:col>
      <xdr:colOff>530678</xdr:colOff>
      <xdr:row>28</xdr:row>
      <xdr:rowOff>40820</xdr:rowOff>
    </xdr:to>
    <xdr:sp macro="" textlink="">
      <xdr:nvSpPr>
        <xdr:cNvPr id="120" name="Content Placeholder 2">
          <a:extLst>
            <a:ext uri="{FF2B5EF4-FFF2-40B4-BE49-F238E27FC236}">
              <a16:creationId xmlns:a16="http://schemas.microsoft.com/office/drawing/2014/main" id="{0AB3B1B9-AE2C-4086-8420-0401D4CEE693}"/>
            </a:ext>
          </a:extLst>
        </xdr:cNvPr>
        <xdr:cNvSpPr txBox="1">
          <a:spLocks/>
        </xdr:cNvSpPr>
      </xdr:nvSpPr>
      <xdr:spPr>
        <a:xfrm>
          <a:off x="15532403" y="4890107"/>
          <a:ext cx="1530954" cy="484713"/>
        </a:xfrm>
        <a:prstGeom prst="rect">
          <a:avLst/>
        </a:prstGeom>
        <a:solidFill>
          <a:schemeClr val="bg1">
            <a:lumMod val="95000"/>
          </a:schemeClr>
        </a:solidFill>
      </xdr:spPr>
      <xdr:txBody>
        <a:bodyPr vert="horz" wrap="square" lIns="0" tIns="45720" rIns="0" bIns="45720" rtlCol="0" anchor="ctr">
          <a:noAutofit/>
        </a:bodyPr>
        <a:lstStyle>
          <a:defPPr>
            <a:defRPr lang="tr-T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0000"/>
            </a:lnSpc>
            <a:spcBef>
              <a:spcPts val="0"/>
            </a:spcBef>
          </a:pPr>
          <a:r>
            <a:rPr lang="tr-TR" sz="1200">
              <a:solidFill>
                <a:schemeClr val="tx1">
                  <a:lumMod val="95000"/>
                  <a:lumOff val="5000"/>
                </a:schemeClr>
              </a:solidFill>
            </a:rPr>
            <a:t>Örneklemler</a:t>
          </a:r>
          <a:r>
            <a:rPr lang="tr-TR" sz="1200" baseline="0">
              <a:solidFill>
                <a:schemeClr val="tx1">
                  <a:lumMod val="95000"/>
                  <a:lumOff val="5000"/>
                </a:schemeClr>
              </a:solidFill>
            </a:rPr>
            <a:t> </a:t>
          </a:r>
          <a:r>
            <a:rPr lang="tr-TR" sz="1200">
              <a:solidFill>
                <a:schemeClr val="tx1">
                  <a:lumMod val="95000"/>
                  <a:lumOff val="5000"/>
                </a:schemeClr>
              </a:solidFill>
            </a:rPr>
            <a:t>Bağımlı</a:t>
          </a:r>
        </a:p>
        <a:p>
          <a:pPr algn="ctr">
            <a:lnSpc>
              <a:spcPct val="100000"/>
            </a:lnSpc>
            <a:spcBef>
              <a:spcPts val="0"/>
            </a:spcBef>
          </a:pPr>
          <a:r>
            <a:rPr lang="tr-TR" sz="1200">
              <a:solidFill>
                <a:schemeClr val="tx1">
                  <a:lumMod val="95000"/>
                  <a:lumOff val="5000"/>
                </a:schemeClr>
              </a:solidFill>
            </a:rPr>
            <a:t>(Önce/Sonra</a:t>
          </a:r>
          <a:r>
            <a:rPr lang="tr-TR" sz="1200" baseline="0">
              <a:solidFill>
                <a:schemeClr val="tx1">
                  <a:lumMod val="95000"/>
                  <a:lumOff val="5000"/>
                </a:schemeClr>
              </a:solidFill>
            </a:rPr>
            <a:t> gibi)</a:t>
          </a:r>
          <a:endParaRPr lang="tr-TR" sz="1200"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  <xdr:twoCellAnchor>
    <xdr:from>
      <xdr:col>15</xdr:col>
      <xdr:colOff>550939</xdr:colOff>
      <xdr:row>31</xdr:row>
      <xdr:rowOff>18751</xdr:rowOff>
    </xdr:from>
    <xdr:to>
      <xdr:col>18</xdr:col>
      <xdr:colOff>217713</xdr:colOff>
      <xdr:row>33</xdr:row>
      <xdr:rowOff>40800</xdr:rowOff>
    </xdr:to>
    <xdr:sp macro="" textlink="">
      <xdr:nvSpPr>
        <xdr:cNvPr id="121" name="Content Placeholder 2">
          <a:extLst>
            <a:ext uri="{FF2B5EF4-FFF2-40B4-BE49-F238E27FC236}">
              <a16:creationId xmlns:a16="http://schemas.microsoft.com/office/drawing/2014/main" id="{E27262D2-62D7-4378-8075-D60274EE594A}"/>
            </a:ext>
          </a:extLst>
        </xdr:cNvPr>
        <xdr:cNvSpPr txBox="1">
          <a:spLocks/>
        </xdr:cNvSpPr>
      </xdr:nvSpPr>
      <xdr:spPr>
        <a:xfrm>
          <a:off x="9735760" y="5924251"/>
          <a:ext cx="1503739" cy="403049"/>
        </a:xfrm>
        <a:prstGeom prst="rect">
          <a:avLst/>
        </a:prstGeom>
        <a:solidFill>
          <a:schemeClr val="bg1">
            <a:lumMod val="95000"/>
          </a:schemeClr>
        </a:solidFill>
      </xdr:spPr>
      <xdr:txBody>
        <a:bodyPr vert="horz" wrap="square" lIns="0" tIns="45720" rIns="0" bIns="45720" rtlCol="0" anchor="ctr">
          <a:noAutofit/>
        </a:bodyPr>
        <a:lstStyle>
          <a:defPPr>
            <a:defRPr lang="tr-T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0000"/>
            </a:lnSpc>
            <a:spcBef>
              <a:spcPts val="0"/>
            </a:spcBef>
          </a:pPr>
          <a:r>
            <a:rPr lang="tr-TR" sz="1200">
              <a:solidFill>
                <a:schemeClr val="tx1">
                  <a:lumMod val="95000"/>
                  <a:lumOff val="5000"/>
                </a:schemeClr>
              </a:solidFill>
            </a:rPr>
            <a:t>Çift Örneklem t Testi</a:t>
          </a:r>
        </a:p>
        <a:p>
          <a:pPr algn="ctr">
            <a:lnSpc>
              <a:spcPct val="100000"/>
            </a:lnSpc>
            <a:spcBef>
              <a:spcPts val="0"/>
            </a:spcBef>
          </a:pPr>
          <a:r>
            <a:rPr lang="tr-TR" sz="1200">
              <a:solidFill>
                <a:schemeClr val="tx1">
                  <a:lumMod val="95000"/>
                  <a:lumOff val="5000"/>
                </a:schemeClr>
              </a:solidFill>
            </a:rPr>
            <a:t>Eş Varyans</a:t>
          </a:r>
        </a:p>
      </xdr:txBody>
    </xdr:sp>
    <xdr:clientData/>
  </xdr:twoCellAnchor>
  <xdr:twoCellAnchor>
    <xdr:from>
      <xdr:col>21</xdr:col>
      <xdr:colOff>349553</xdr:colOff>
      <xdr:row>31</xdr:row>
      <xdr:rowOff>62294</xdr:rowOff>
    </xdr:from>
    <xdr:to>
      <xdr:col>24</xdr:col>
      <xdr:colOff>16328</xdr:colOff>
      <xdr:row>33</xdr:row>
      <xdr:rowOff>84343</xdr:rowOff>
    </xdr:to>
    <xdr:sp macro="" textlink="">
      <xdr:nvSpPr>
        <xdr:cNvPr id="122" name="Content Placeholder 2">
          <a:extLst>
            <a:ext uri="{FF2B5EF4-FFF2-40B4-BE49-F238E27FC236}">
              <a16:creationId xmlns:a16="http://schemas.microsoft.com/office/drawing/2014/main" id="{5519B019-AC34-41B0-8474-A00071CBACD1}"/>
            </a:ext>
          </a:extLst>
        </xdr:cNvPr>
        <xdr:cNvSpPr txBox="1">
          <a:spLocks/>
        </xdr:cNvSpPr>
      </xdr:nvSpPr>
      <xdr:spPr>
        <a:xfrm>
          <a:off x="13208303" y="5967794"/>
          <a:ext cx="1503739" cy="403049"/>
        </a:xfrm>
        <a:prstGeom prst="rect">
          <a:avLst/>
        </a:prstGeom>
        <a:solidFill>
          <a:schemeClr val="bg1">
            <a:lumMod val="95000"/>
          </a:schemeClr>
        </a:solidFill>
      </xdr:spPr>
      <xdr:txBody>
        <a:bodyPr vert="horz" wrap="square" lIns="0" tIns="45720" rIns="0" bIns="45720" rtlCol="0" anchor="ctr">
          <a:noAutofit/>
        </a:bodyPr>
        <a:lstStyle>
          <a:defPPr>
            <a:defRPr lang="tr-T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0000"/>
            </a:lnSpc>
            <a:spcBef>
              <a:spcPts val="0"/>
            </a:spcBef>
          </a:pPr>
          <a:r>
            <a:rPr lang="tr-TR" sz="1200">
              <a:solidFill>
                <a:schemeClr val="tx1">
                  <a:lumMod val="95000"/>
                  <a:lumOff val="5000"/>
                </a:schemeClr>
              </a:solidFill>
            </a:rPr>
            <a:t>Çift Örneklem t Testi</a:t>
          </a:r>
        </a:p>
        <a:p>
          <a:pPr algn="ctr">
            <a:lnSpc>
              <a:spcPct val="100000"/>
            </a:lnSpc>
            <a:spcBef>
              <a:spcPts val="0"/>
            </a:spcBef>
          </a:pPr>
          <a:r>
            <a:rPr lang="tr-TR" sz="1200">
              <a:solidFill>
                <a:schemeClr val="tx1">
                  <a:lumMod val="95000"/>
                  <a:lumOff val="5000"/>
                </a:schemeClr>
              </a:solidFill>
            </a:rPr>
            <a:t>Farklı Varyans</a:t>
          </a:r>
        </a:p>
      </xdr:txBody>
    </xdr:sp>
    <xdr:clientData/>
  </xdr:twoCellAnchor>
  <xdr:twoCellAnchor>
    <xdr:from>
      <xdr:col>28</xdr:col>
      <xdr:colOff>148167</xdr:colOff>
      <xdr:row>29</xdr:row>
      <xdr:rowOff>65016</xdr:rowOff>
    </xdr:from>
    <xdr:to>
      <xdr:col>30</xdr:col>
      <xdr:colOff>427263</xdr:colOff>
      <xdr:row>31</xdr:row>
      <xdr:rowOff>87065</xdr:rowOff>
    </xdr:to>
    <xdr:sp macro="" textlink="">
      <xdr:nvSpPr>
        <xdr:cNvPr id="123" name="Content Placeholder 2">
          <a:extLst>
            <a:ext uri="{FF2B5EF4-FFF2-40B4-BE49-F238E27FC236}">
              <a16:creationId xmlns:a16="http://schemas.microsoft.com/office/drawing/2014/main" id="{CCB54883-8020-4750-9E26-B554D8BA41C1}"/>
            </a:ext>
          </a:extLst>
        </xdr:cNvPr>
        <xdr:cNvSpPr txBox="1">
          <a:spLocks/>
        </xdr:cNvSpPr>
      </xdr:nvSpPr>
      <xdr:spPr>
        <a:xfrm>
          <a:off x="17293167" y="5589516"/>
          <a:ext cx="1503739" cy="403049"/>
        </a:xfrm>
        <a:prstGeom prst="rect">
          <a:avLst/>
        </a:prstGeom>
        <a:solidFill>
          <a:schemeClr val="bg1">
            <a:lumMod val="95000"/>
          </a:schemeClr>
        </a:solidFill>
      </xdr:spPr>
      <xdr:txBody>
        <a:bodyPr vert="horz" wrap="square" lIns="0" tIns="45720" rIns="0" bIns="45720" rtlCol="0" anchor="ctr">
          <a:noAutofit/>
        </a:bodyPr>
        <a:lstStyle>
          <a:defPPr>
            <a:defRPr lang="tr-T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0000"/>
            </a:lnSpc>
            <a:spcBef>
              <a:spcPts val="0"/>
            </a:spcBef>
          </a:pPr>
          <a:r>
            <a:rPr lang="tr-TR" sz="1200">
              <a:solidFill>
                <a:schemeClr val="tx1">
                  <a:lumMod val="95000"/>
                  <a:lumOff val="5000"/>
                </a:schemeClr>
              </a:solidFill>
            </a:rPr>
            <a:t>Bağımlı Örneklem</a:t>
          </a:r>
        </a:p>
        <a:p>
          <a:pPr algn="ctr">
            <a:lnSpc>
              <a:spcPct val="100000"/>
            </a:lnSpc>
            <a:spcBef>
              <a:spcPts val="0"/>
            </a:spcBef>
          </a:pPr>
          <a:r>
            <a:rPr lang="tr-TR" sz="1200">
              <a:solidFill>
                <a:schemeClr val="tx1">
                  <a:lumMod val="95000"/>
                  <a:lumOff val="5000"/>
                </a:schemeClr>
              </a:solidFill>
            </a:rPr>
            <a:t>t Testi</a:t>
          </a:r>
        </a:p>
      </xdr:txBody>
    </xdr:sp>
    <xdr:clientData/>
  </xdr:twoCellAnchor>
  <xdr:twoCellAnchor>
    <xdr:from>
      <xdr:col>17</xdr:col>
      <xdr:colOff>78166</xdr:colOff>
      <xdr:row>28</xdr:row>
      <xdr:rowOff>92508</xdr:rowOff>
    </xdr:from>
    <xdr:to>
      <xdr:col>19</xdr:col>
      <xdr:colOff>492800</xdr:colOff>
      <xdr:row>31</xdr:row>
      <xdr:rowOff>18752</xdr:rowOff>
    </xdr:to>
    <xdr:cxnSp macro="">
      <xdr:nvCxnSpPr>
        <xdr:cNvPr id="124" name="Connector: Elbow 123">
          <a:extLst>
            <a:ext uri="{FF2B5EF4-FFF2-40B4-BE49-F238E27FC236}">
              <a16:creationId xmlns:a16="http://schemas.microsoft.com/office/drawing/2014/main" id="{011C4436-BE65-4EF9-980C-7B60C5BE55CB}"/>
            </a:ext>
          </a:extLst>
        </xdr:cNvPr>
        <xdr:cNvCxnSpPr>
          <a:stCxn id="119" idx="2"/>
          <a:endCxn id="121" idx="0"/>
        </xdr:cNvCxnSpPr>
      </xdr:nvCxnSpPr>
      <xdr:spPr>
        <a:xfrm rot="5400000">
          <a:off x="11058397" y="4855741"/>
          <a:ext cx="497744" cy="1639277"/>
        </a:xfrm>
        <a:prstGeom prst="bentConnector3">
          <a:avLst>
            <a:gd name="adj1" fmla="val 50000"/>
          </a:avLst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492801</xdr:colOff>
      <xdr:row>24</xdr:row>
      <xdr:rowOff>114772</xdr:rowOff>
    </xdr:from>
    <xdr:to>
      <xdr:col>22</xdr:col>
      <xdr:colOff>88863</xdr:colOff>
      <xdr:row>26</xdr:row>
      <xdr:rowOff>70457</xdr:rowOff>
    </xdr:to>
    <xdr:cxnSp macro="">
      <xdr:nvCxnSpPr>
        <xdr:cNvPr id="125" name="Connector: Elbow 124">
          <a:extLst>
            <a:ext uri="{FF2B5EF4-FFF2-40B4-BE49-F238E27FC236}">
              <a16:creationId xmlns:a16="http://schemas.microsoft.com/office/drawing/2014/main" id="{CD29A0FB-FEE0-4F97-AF41-4A662A426522}"/>
            </a:ext>
          </a:extLst>
        </xdr:cNvPr>
        <xdr:cNvCxnSpPr>
          <a:stCxn id="63" idx="2"/>
          <a:endCxn id="119" idx="0"/>
        </xdr:cNvCxnSpPr>
      </xdr:nvCxnSpPr>
      <xdr:spPr>
        <a:xfrm rot="5400000">
          <a:off x="12675078" y="4138602"/>
          <a:ext cx="336685" cy="1433026"/>
        </a:xfrm>
        <a:prstGeom prst="bentConnector3">
          <a:avLst>
            <a:gd name="adj1" fmla="val 50000"/>
          </a:avLst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88861</xdr:colOff>
      <xdr:row>24</xdr:row>
      <xdr:rowOff>114773</xdr:rowOff>
    </xdr:from>
    <xdr:to>
      <xdr:col>26</xdr:col>
      <xdr:colOff>377522</xdr:colOff>
      <xdr:row>25</xdr:row>
      <xdr:rowOff>127607</xdr:rowOff>
    </xdr:to>
    <xdr:cxnSp macro="">
      <xdr:nvCxnSpPr>
        <xdr:cNvPr id="126" name="Connector: Elbow 125">
          <a:extLst>
            <a:ext uri="{FF2B5EF4-FFF2-40B4-BE49-F238E27FC236}">
              <a16:creationId xmlns:a16="http://schemas.microsoft.com/office/drawing/2014/main" id="{CBE89846-9784-4984-B844-85915A621B1D}"/>
            </a:ext>
          </a:extLst>
        </xdr:cNvPr>
        <xdr:cNvCxnSpPr>
          <a:stCxn id="63" idx="2"/>
          <a:endCxn id="120" idx="0"/>
        </xdr:cNvCxnSpPr>
      </xdr:nvCxnSpPr>
      <xdr:spPr>
        <a:xfrm rot="16200000" flipH="1">
          <a:off x="14827239" y="3419466"/>
          <a:ext cx="203334" cy="2737947"/>
        </a:xfrm>
        <a:prstGeom prst="bentConnector3">
          <a:avLst>
            <a:gd name="adj1" fmla="val 50000"/>
          </a:avLst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530678</xdr:colOff>
      <xdr:row>26</xdr:row>
      <xdr:rowOff>179464</xdr:rowOff>
    </xdr:from>
    <xdr:to>
      <xdr:col>29</xdr:col>
      <xdr:colOff>287716</xdr:colOff>
      <xdr:row>29</xdr:row>
      <xdr:rowOff>65016</xdr:rowOff>
    </xdr:to>
    <xdr:cxnSp macro="">
      <xdr:nvCxnSpPr>
        <xdr:cNvPr id="127" name="Connector: Elbow 126">
          <a:extLst>
            <a:ext uri="{FF2B5EF4-FFF2-40B4-BE49-F238E27FC236}">
              <a16:creationId xmlns:a16="http://schemas.microsoft.com/office/drawing/2014/main" id="{45ED0D9E-D852-4FAD-B90E-5CF5F9662910}"/>
            </a:ext>
          </a:extLst>
        </xdr:cNvPr>
        <xdr:cNvCxnSpPr>
          <a:stCxn id="120" idx="3"/>
          <a:endCxn id="123" idx="0"/>
        </xdr:cNvCxnSpPr>
      </xdr:nvCxnSpPr>
      <xdr:spPr>
        <a:xfrm>
          <a:off x="17063357" y="5132464"/>
          <a:ext cx="981680" cy="457052"/>
        </a:xfrm>
        <a:prstGeom prst="bentConnector2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492801</xdr:colOff>
      <xdr:row>28</xdr:row>
      <xdr:rowOff>92506</xdr:rowOff>
    </xdr:from>
    <xdr:to>
      <xdr:col>22</xdr:col>
      <xdr:colOff>489103</xdr:colOff>
      <xdr:row>31</xdr:row>
      <xdr:rowOff>62293</xdr:rowOff>
    </xdr:to>
    <xdr:cxnSp macro="">
      <xdr:nvCxnSpPr>
        <xdr:cNvPr id="128" name="Connector: Elbow 127">
          <a:extLst>
            <a:ext uri="{FF2B5EF4-FFF2-40B4-BE49-F238E27FC236}">
              <a16:creationId xmlns:a16="http://schemas.microsoft.com/office/drawing/2014/main" id="{6ED5005F-E0CA-472F-992A-F5C60D37E5A1}"/>
            </a:ext>
          </a:extLst>
        </xdr:cNvPr>
        <xdr:cNvCxnSpPr>
          <a:stCxn id="119" idx="2"/>
          <a:endCxn id="122" idx="0"/>
        </xdr:cNvCxnSpPr>
      </xdr:nvCxnSpPr>
      <xdr:spPr>
        <a:xfrm rot="16200000" flipH="1">
          <a:off x="12772897" y="4780517"/>
          <a:ext cx="541287" cy="1833266"/>
        </a:xfrm>
        <a:prstGeom prst="bentConnector3">
          <a:avLst>
            <a:gd name="adj1" fmla="val 50000"/>
          </a:avLst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242923</xdr:colOff>
      <xdr:row>33</xdr:row>
      <xdr:rowOff>40800</xdr:rowOff>
    </xdr:from>
    <xdr:to>
      <xdr:col>17</xdr:col>
      <xdr:colOff>78166</xdr:colOff>
      <xdr:row>35</xdr:row>
      <xdr:rowOff>100060</xdr:rowOff>
    </xdr:to>
    <xdr:cxnSp macro="">
      <xdr:nvCxnSpPr>
        <xdr:cNvPr id="129" name="Connector: Elbow 128">
          <a:extLst>
            <a:ext uri="{FF2B5EF4-FFF2-40B4-BE49-F238E27FC236}">
              <a16:creationId xmlns:a16="http://schemas.microsoft.com/office/drawing/2014/main" id="{0CEEE8DB-B369-4DBE-8EE0-05CEBDDE6C8C}"/>
            </a:ext>
          </a:extLst>
        </xdr:cNvPr>
        <xdr:cNvCxnSpPr>
          <a:stCxn id="121" idx="2"/>
          <a:endCxn id="87" idx="0"/>
        </xdr:cNvCxnSpPr>
      </xdr:nvCxnSpPr>
      <xdr:spPr>
        <a:xfrm rot="5400000">
          <a:off x="9737557" y="6017487"/>
          <a:ext cx="440260" cy="1059886"/>
        </a:xfrm>
        <a:prstGeom prst="bentConnector3">
          <a:avLst>
            <a:gd name="adj1" fmla="val 50000"/>
          </a:avLst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63295</xdr:colOff>
      <xdr:row>33</xdr:row>
      <xdr:rowOff>40801</xdr:rowOff>
    </xdr:from>
    <xdr:to>
      <xdr:col>17</xdr:col>
      <xdr:colOff>78166</xdr:colOff>
      <xdr:row>35</xdr:row>
      <xdr:rowOff>100061</xdr:rowOff>
    </xdr:to>
    <xdr:cxnSp macro="">
      <xdr:nvCxnSpPr>
        <xdr:cNvPr id="130" name="Connector: Elbow 129">
          <a:extLst>
            <a:ext uri="{FF2B5EF4-FFF2-40B4-BE49-F238E27FC236}">
              <a16:creationId xmlns:a16="http://schemas.microsoft.com/office/drawing/2014/main" id="{13B98861-6A9C-4EC9-BD82-549AB0BA0FE0}"/>
            </a:ext>
          </a:extLst>
        </xdr:cNvPr>
        <xdr:cNvCxnSpPr>
          <a:stCxn id="121" idx="2"/>
          <a:endCxn id="90" idx="0"/>
        </xdr:cNvCxnSpPr>
      </xdr:nvCxnSpPr>
      <xdr:spPr>
        <a:xfrm rot="5400000">
          <a:off x="10260065" y="6539995"/>
          <a:ext cx="440260" cy="14871"/>
        </a:xfrm>
        <a:prstGeom prst="bentConnector3">
          <a:avLst>
            <a:gd name="adj1" fmla="val 50000"/>
          </a:avLst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78166</xdr:colOff>
      <xdr:row>33</xdr:row>
      <xdr:rowOff>40800</xdr:rowOff>
    </xdr:from>
    <xdr:to>
      <xdr:col>18</xdr:col>
      <xdr:colOff>475062</xdr:colOff>
      <xdr:row>35</xdr:row>
      <xdr:rowOff>100060</xdr:rowOff>
    </xdr:to>
    <xdr:cxnSp macro="">
      <xdr:nvCxnSpPr>
        <xdr:cNvPr id="131" name="Connector: Elbow 130">
          <a:extLst>
            <a:ext uri="{FF2B5EF4-FFF2-40B4-BE49-F238E27FC236}">
              <a16:creationId xmlns:a16="http://schemas.microsoft.com/office/drawing/2014/main" id="{8C7EC0E6-6078-403A-A3D2-EDD8B1FF70F1}"/>
            </a:ext>
          </a:extLst>
        </xdr:cNvPr>
        <xdr:cNvCxnSpPr>
          <a:stCxn id="121" idx="2"/>
          <a:endCxn id="93" idx="0"/>
        </xdr:cNvCxnSpPr>
      </xdr:nvCxnSpPr>
      <xdr:spPr>
        <a:xfrm rot="16200000" flipH="1">
          <a:off x="10772109" y="6042821"/>
          <a:ext cx="440260" cy="1009218"/>
        </a:xfrm>
        <a:prstGeom prst="bentConnector3">
          <a:avLst>
            <a:gd name="adj1" fmla="val 50000"/>
          </a:avLst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114011</xdr:colOff>
      <xdr:row>33</xdr:row>
      <xdr:rowOff>84343</xdr:rowOff>
    </xdr:from>
    <xdr:to>
      <xdr:col>22</xdr:col>
      <xdr:colOff>489103</xdr:colOff>
      <xdr:row>35</xdr:row>
      <xdr:rowOff>103372</xdr:rowOff>
    </xdr:to>
    <xdr:cxnSp macro="">
      <xdr:nvCxnSpPr>
        <xdr:cNvPr id="132" name="Connector: Elbow 131">
          <a:extLst>
            <a:ext uri="{FF2B5EF4-FFF2-40B4-BE49-F238E27FC236}">
              <a16:creationId xmlns:a16="http://schemas.microsoft.com/office/drawing/2014/main" id="{70C42BD3-CEE8-47BA-A7F5-0494E2B549DD}"/>
            </a:ext>
          </a:extLst>
        </xdr:cNvPr>
        <xdr:cNvCxnSpPr>
          <a:stCxn id="122" idx="2"/>
          <a:endCxn id="107" idx="0"/>
        </xdr:cNvCxnSpPr>
      </xdr:nvCxnSpPr>
      <xdr:spPr>
        <a:xfrm rot="5400000">
          <a:off x="13266453" y="6077151"/>
          <a:ext cx="400029" cy="987413"/>
        </a:xfrm>
        <a:prstGeom prst="bentConnector3">
          <a:avLst>
            <a:gd name="adj1" fmla="val 50000"/>
          </a:avLst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489103</xdr:colOff>
      <xdr:row>33</xdr:row>
      <xdr:rowOff>84342</xdr:rowOff>
    </xdr:from>
    <xdr:to>
      <xdr:col>22</xdr:col>
      <xdr:colOff>546409</xdr:colOff>
      <xdr:row>35</xdr:row>
      <xdr:rowOff>103371</xdr:rowOff>
    </xdr:to>
    <xdr:cxnSp macro="">
      <xdr:nvCxnSpPr>
        <xdr:cNvPr id="133" name="Connector: Elbow 132">
          <a:extLst>
            <a:ext uri="{FF2B5EF4-FFF2-40B4-BE49-F238E27FC236}">
              <a16:creationId xmlns:a16="http://schemas.microsoft.com/office/drawing/2014/main" id="{AB6B6D5E-AB0D-4264-B718-DFD96CDA602F}"/>
            </a:ext>
          </a:extLst>
        </xdr:cNvPr>
        <xdr:cNvCxnSpPr>
          <a:stCxn id="122" idx="2"/>
          <a:endCxn id="109" idx="0"/>
        </xdr:cNvCxnSpPr>
      </xdr:nvCxnSpPr>
      <xdr:spPr>
        <a:xfrm rot="16200000" flipH="1">
          <a:off x="13788812" y="6542204"/>
          <a:ext cx="400029" cy="57306"/>
        </a:xfrm>
        <a:prstGeom prst="bentConnector3">
          <a:avLst>
            <a:gd name="adj1" fmla="val 50000"/>
          </a:avLst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489102</xdr:colOff>
      <xdr:row>33</xdr:row>
      <xdr:rowOff>84342</xdr:rowOff>
    </xdr:from>
    <xdr:to>
      <xdr:col>24</xdr:col>
      <xdr:colOff>346150</xdr:colOff>
      <xdr:row>35</xdr:row>
      <xdr:rowOff>103371</xdr:rowOff>
    </xdr:to>
    <xdr:cxnSp macro="">
      <xdr:nvCxnSpPr>
        <xdr:cNvPr id="134" name="Connector: Elbow 133">
          <a:extLst>
            <a:ext uri="{FF2B5EF4-FFF2-40B4-BE49-F238E27FC236}">
              <a16:creationId xmlns:a16="http://schemas.microsoft.com/office/drawing/2014/main" id="{3662F322-2E87-4831-9259-180CCD7627E7}"/>
            </a:ext>
          </a:extLst>
        </xdr:cNvPr>
        <xdr:cNvCxnSpPr>
          <a:stCxn id="122" idx="2"/>
          <a:endCxn id="111" idx="0"/>
        </xdr:cNvCxnSpPr>
      </xdr:nvCxnSpPr>
      <xdr:spPr>
        <a:xfrm rot="16200000" flipH="1">
          <a:off x="14301004" y="6030011"/>
          <a:ext cx="400029" cy="1081691"/>
        </a:xfrm>
        <a:prstGeom prst="bentConnector3">
          <a:avLst>
            <a:gd name="adj1" fmla="val 50000"/>
          </a:avLst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473476</xdr:colOff>
      <xdr:row>31</xdr:row>
      <xdr:rowOff>87065</xdr:rowOff>
    </xdr:from>
    <xdr:to>
      <xdr:col>29</xdr:col>
      <xdr:colOff>287717</xdr:colOff>
      <xdr:row>33</xdr:row>
      <xdr:rowOff>118518</xdr:rowOff>
    </xdr:to>
    <xdr:cxnSp macro="">
      <xdr:nvCxnSpPr>
        <xdr:cNvPr id="136" name="Connector: Elbow 135">
          <a:extLst>
            <a:ext uri="{FF2B5EF4-FFF2-40B4-BE49-F238E27FC236}">
              <a16:creationId xmlns:a16="http://schemas.microsoft.com/office/drawing/2014/main" id="{4165E533-A312-471C-80BC-D1B16C7F51A6}"/>
            </a:ext>
          </a:extLst>
        </xdr:cNvPr>
        <xdr:cNvCxnSpPr>
          <a:stCxn id="123" idx="2"/>
          <a:endCxn id="113" idx="0"/>
        </xdr:cNvCxnSpPr>
      </xdr:nvCxnSpPr>
      <xdr:spPr>
        <a:xfrm rot="5400000">
          <a:off x="17319370" y="5679350"/>
          <a:ext cx="412453" cy="1038883"/>
        </a:xfrm>
        <a:prstGeom prst="bentConnector3">
          <a:avLst>
            <a:gd name="adj1" fmla="val 50000"/>
          </a:avLst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287717</xdr:colOff>
      <xdr:row>31</xdr:row>
      <xdr:rowOff>87064</xdr:rowOff>
    </xdr:from>
    <xdr:to>
      <xdr:col>29</xdr:col>
      <xdr:colOff>293553</xdr:colOff>
      <xdr:row>33</xdr:row>
      <xdr:rowOff>118517</xdr:rowOff>
    </xdr:to>
    <xdr:cxnSp macro="">
      <xdr:nvCxnSpPr>
        <xdr:cNvPr id="139" name="Connector: Elbow 138">
          <a:extLst>
            <a:ext uri="{FF2B5EF4-FFF2-40B4-BE49-F238E27FC236}">
              <a16:creationId xmlns:a16="http://schemas.microsoft.com/office/drawing/2014/main" id="{C7C52650-A5BC-4C22-896A-D93ECA4441C8}"/>
            </a:ext>
          </a:extLst>
        </xdr:cNvPr>
        <xdr:cNvCxnSpPr>
          <a:stCxn id="123" idx="2"/>
          <a:endCxn id="115" idx="0"/>
        </xdr:cNvCxnSpPr>
      </xdr:nvCxnSpPr>
      <xdr:spPr>
        <a:xfrm rot="16200000" flipH="1">
          <a:off x="17841729" y="6195873"/>
          <a:ext cx="412453" cy="5836"/>
        </a:xfrm>
        <a:prstGeom prst="bentConnector3">
          <a:avLst>
            <a:gd name="adj1" fmla="val 50000"/>
          </a:avLst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287717</xdr:colOff>
      <xdr:row>31</xdr:row>
      <xdr:rowOff>87064</xdr:rowOff>
    </xdr:from>
    <xdr:to>
      <xdr:col>31</xdr:col>
      <xdr:colOff>93294</xdr:colOff>
      <xdr:row>33</xdr:row>
      <xdr:rowOff>118517</xdr:rowOff>
    </xdr:to>
    <xdr:cxnSp macro="">
      <xdr:nvCxnSpPr>
        <xdr:cNvPr id="142" name="Connector: Elbow 141">
          <a:extLst>
            <a:ext uri="{FF2B5EF4-FFF2-40B4-BE49-F238E27FC236}">
              <a16:creationId xmlns:a16="http://schemas.microsoft.com/office/drawing/2014/main" id="{4994E856-4F94-40E8-8DDC-CA8C005029B1}"/>
            </a:ext>
          </a:extLst>
        </xdr:cNvPr>
        <xdr:cNvCxnSpPr>
          <a:stCxn id="123" idx="2"/>
          <a:endCxn id="117" idx="0"/>
        </xdr:cNvCxnSpPr>
      </xdr:nvCxnSpPr>
      <xdr:spPr>
        <a:xfrm rot="16200000" flipH="1">
          <a:off x="18353921" y="5683681"/>
          <a:ext cx="412453" cy="1030220"/>
        </a:xfrm>
        <a:prstGeom prst="bentConnector3">
          <a:avLst>
            <a:gd name="adj1" fmla="val 50000"/>
          </a:avLst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523874</xdr:colOff>
      <xdr:row>9</xdr:row>
      <xdr:rowOff>24213</xdr:rowOff>
    </xdr:from>
    <xdr:to>
      <xdr:col>33</xdr:col>
      <xdr:colOff>544285</xdr:colOff>
      <xdr:row>10</xdr:row>
      <xdr:rowOff>13605</xdr:rowOff>
    </xdr:to>
    <xdr:sp macro="" textlink="">
      <xdr:nvSpPr>
        <xdr:cNvPr id="146" name="Content Placeholder 2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6B7A3734-2D30-4769-A396-8AFD8CC78AD1}"/>
            </a:ext>
          </a:extLst>
        </xdr:cNvPr>
        <xdr:cNvSpPr txBox="1">
          <a:spLocks/>
        </xdr:cNvSpPr>
      </xdr:nvSpPr>
      <xdr:spPr>
        <a:xfrm>
          <a:off x="18281195" y="1738713"/>
          <a:ext cx="2469697" cy="179892"/>
        </a:xfrm>
        <a:prstGeom prst="rect">
          <a:avLst/>
        </a:prstGeom>
        <a:solidFill>
          <a:schemeClr val="accent2"/>
        </a:solidFill>
      </xdr:spPr>
      <xdr:txBody>
        <a:bodyPr vert="horz" wrap="square" lIns="0" tIns="45720" rIns="0" bIns="45720" rtlCol="0" anchor="ctr">
          <a:noAutofit/>
        </a:bodyPr>
        <a:lstStyle>
          <a:defPPr>
            <a:defRPr lang="tr-T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0000"/>
            </a:lnSpc>
            <a:spcBef>
              <a:spcPts val="0"/>
            </a:spcBef>
          </a:pPr>
          <a:r>
            <a:rPr lang="tr-TR" sz="1050">
              <a:solidFill>
                <a:schemeClr val="bg1"/>
              </a:solidFill>
            </a:rPr>
            <a:t>Sayfasına Git</a:t>
          </a:r>
        </a:p>
      </xdr:txBody>
    </xdr:sp>
    <xdr:clientData/>
  </xdr:twoCellAnchor>
  <xdr:twoCellAnchor>
    <xdr:from>
      <xdr:col>31</xdr:col>
      <xdr:colOff>535670</xdr:colOff>
      <xdr:row>4</xdr:row>
      <xdr:rowOff>127906</xdr:rowOff>
    </xdr:from>
    <xdr:to>
      <xdr:col>31</xdr:col>
      <xdr:colOff>536576</xdr:colOff>
      <xdr:row>6</xdr:row>
      <xdr:rowOff>80928</xdr:rowOff>
    </xdr:to>
    <xdr:cxnSp macro="">
      <xdr:nvCxnSpPr>
        <xdr:cNvPr id="147" name="Connector: Elbow 146">
          <a:extLst>
            <a:ext uri="{FF2B5EF4-FFF2-40B4-BE49-F238E27FC236}">
              <a16:creationId xmlns:a16="http://schemas.microsoft.com/office/drawing/2014/main" id="{8931F7FE-A76A-4655-9AF9-637BB8F4E3B1}"/>
            </a:ext>
          </a:extLst>
        </xdr:cNvPr>
        <xdr:cNvCxnSpPr>
          <a:stCxn id="18" idx="2"/>
          <a:endCxn id="12" idx="0"/>
        </xdr:cNvCxnSpPr>
      </xdr:nvCxnSpPr>
      <xdr:spPr>
        <a:xfrm rot="5400000">
          <a:off x="19351076" y="1056464"/>
          <a:ext cx="334022" cy="906"/>
        </a:xfrm>
        <a:prstGeom prst="bentConnector3">
          <a:avLst>
            <a:gd name="adj1" fmla="val 50000"/>
          </a:avLst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74735</xdr:colOff>
      <xdr:row>26</xdr:row>
      <xdr:rowOff>9457</xdr:rowOff>
    </xdr:from>
    <xdr:to>
      <xdr:col>1</xdr:col>
      <xdr:colOff>396110</xdr:colOff>
      <xdr:row>26</xdr:row>
      <xdr:rowOff>174381</xdr:rowOff>
    </xdr:to>
    <xdr:sp macro="" textlink="">
      <xdr:nvSpPr>
        <xdr:cNvPr id="110" name="Content Placeholder 2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A627F226-82FD-4070-95C0-AF772B7B3A48}"/>
            </a:ext>
          </a:extLst>
        </xdr:cNvPr>
        <xdr:cNvSpPr txBox="1">
          <a:spLocks/>
        </xdr:cNvSpPr>
      </xdr:nvSpPr>
      <xdr:spPr>
        <a:xfrm>
          <a:off x="74735" y="4962457"/>
          <a:ext cx="929510" cy="164924"/>
        </a:xfrm>
        <a:prstGeom prst="rect">
          <a:avLst/>
        </a:prstGeom>
        <a:solidFill>
          <a:schemeClr val="accent1"/>
        </a:solidFill>
      </xdr:spPr>
      <xdr:txBody>
        <a:bodyPr vert="horz" wrap="square" lIns="0" tIns="45720" rIns="0" bIns="45720" rtlCol="0" anchor="ctr">
          <a:noAutofit/>
        </a:bodyPr>
        <a:lstStyle>
          <a:defPPr>
            <a:defRPr lang="tr-T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0000"/>
            </a:lnSpc>
            <a:spcBef>
              <a:spcPts val="0"/>
            </a:spcBef>
          </a:pPr>
          <a:r>
            <a:rPr lang="tr-TR" sz="1050">
              <a:solidFill>
                <a:schemeClr val="bg1"/>
              </a:solidFill>
            </a:rPr>
            <a:t>Sayfasına Git</a:t>
          </a:r>
        </a:p>
      </xdr:txBody>
    </xdr:sp>
    <xdr:clientData/>
  </xdr:twoCellAnchor>
  <xdr:twoCellAnchor>
    <xdr:from>
      <xdr:col>1</xdr:col>
      <xdr:colOff>501880</xdr:colOff>
      <xdr:row>26</xdr:row>
      <xdr:rowOff>9457</xdr:rowOff>
    </xdr:from>
    <xdr:to>
      <xdr:col>3</xdr:col>
      <xdr:colOff>217843</xdr:colOff>
      <xdr:row>26</xdr:row>
      <xdr:rowOff>174381</xdr:rowOff>
    </xdr:to>
    <xdr:sp macro="" textlink="">
      <xdr:nvSpPr>
        <xdr:cNvPr id="112" name="Content Placeholder 2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E8D44D16-0930-4375-B66C-DCABCC8EAFC5}"/>
            </a:ext>
          </a:extLst>
        </xdr:cNvPr>
        <xdr:cNvSpPr txBox="1">
          <a:spLocks/>
        </xdr:cNvSpPr>
      </xdr:nvSpPr>
      <xdr:spPr>
        <a:xfrm>
          <a:off x="1110015" y="4962457"/>
          <a:ext cx="932232" cy="164924"/>
        </a:xfrm>
        <a:prstGeom prst="rect">
          <a:avLst/>
        </a:prstGeom>
        <a:solidFill>
          <a:schemeClr val="accent1"/>
        </a:solidFill>
      </xdr:spPr>
      <xdr:txBody>
        <a:bodyPr vert="horz" wrap="square" lIns="0" tIns="45720" rIns="0" bIns="45720" rtlCol="0" anchor="ctr">
          <a:noAutofit/>
        </a:bodyPr>
        <a:lstStyle>
          <a:defPPr>
            <a:defRPr lang="tr-T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0000"/>
            </a:lnSpc>
            <a:spcBef>
              <a:spcPts val="0"/>
            </a:spcBef>
          </a:pPr>
          <a:r>
            <a:rPr lang="tr-TR" sz="1050">
              <a:solidFill>
                <a:schemeClr val="bg1"/>
              </a:solidFill>
            </a:rPr>
            <a:t>Sayfasına Git</a:t>
          </a:r>
        </a:p>
      </xdr:txBody>
    </xdr:sp>
    <xdr:clientData/>
  </xdr:twoCellAnchor>
  <xdr:twoCellAnchor>
    <xdr:from>
      <xdr:col>3</xdr:col>
      <xdr:colOff>305810</xdr:colOff>
      <xdr:row>26</xdr:row>
      <xdr:rowOff>9457</xdr:rowOff>
    </xdr:from>
    <xdr:to>
      <xdr:col>5</xdr:col>
      <xdr:colOff>17585</xdr:colOff>
      <xdr:row>26</xdr:row>
      <xdr:rowOff>174381</xdr:rowOff>
    </xdr:to>
    <xdr:sp macro="" textlink="">
      <xdr:nvSpPr>
        <xdr:cNvPr id="116" name="Content Placeholder 2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B916753C-8276-40E4-9FC9-984A1FCDDB8C}"/>
            </a:ext>
          </a:extLst>
        </xdr:cNvPr>
        <xdr:cNvSpPr txBox="1">
          <a:spLocks/>
        </xdr:cNvSpPr>
      </xdr:nvSpPr>
      <xdr:spPr>
        <a:xfrm>
          <a:off x="2130214" y="4962457"/>
          <a:ext cx="928044" cy="164924"/>
        </a:xfrm>
        <a:prstGeom prst="rect">
          <a:avLst/>
        </a:prstGeom>
        <a:solidFill>
          <a:schemeClr val="accent1"/>
        </a:solidFill>
      </xdr:spPr>
      <xdr:txBody>
        <a:bodyPr vert="horz" wrap="square" lIns="0" tIns="45720" rIns="0" bIns="45720" rtlCol="0" anchor="ctr">
          <a:noAutofit/>
        </a:bodyPr>
        <a:lstStyle>
          <a:defPPr>
            <a:defRPr lang="tr-T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0000"/>
            </a:lnSpc>
            <a:spcBef>
              <a:spcPts val="0"/>
            </a:spcBef>
          </a:pPr>
          <a:r>
            <a:rPr lang="tr-TR" sz="1050">
              <a:solidFill>
                <a:schemeClr val="bg1"/>
              </a:solidFill>
            </a:rPr>
            <a:t>Sayfasına Git</a:t>
          </a:r>
        </a:p>
      </xdr:txBody>
    </xdr:sp>
    <xdr:clientData/>
  </xdr:twoCellAnchor>
  <xdr:twoCellAnchor>
    <xdr:from>
      <xdr:col>5</xdr:col>
      <xdr:colOff>436685</xdr:colOff>
      <xdr:row>25</xdr:row>
      <xdr:rowOff>18982</xdr:rowOff>
    </xdr:from>
    <xdr:to>
      <xdr:col>7</xdr:col>
      <xdr:colOff>148460</xdr:colOff>
      <xdr:row>25</xdr:row>
      <xdr:rowOff>183906</xdr:rowOff>
    </xdr:to>
    <xdr:sp macro="" textlink="">
      <xdr:nvSpPr>
        <xdr:cNvPr id="118" name="Content Placeholder 2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ED9A1995-6B8E-4044-9331-BC832CD45074}"/>
            </a:ext>
          </a:extLst>
        </xdr:cNvPr>
        <xdr:cNvSpPr txBox="1">
          <a:spLocks/>
        </xdr:cNvSpPr>
      </xdr:nvSpPr>
      <xdr:spPr>
        <a:xfrm>
          <a:off x="3477358" y="4781482"/>
          <a:ext cx="928044" cy="164924"/>
        </a:xfrm>
        <a:prstGeom prst="rect">
          <a:avLst/>
        </a:prstGeom>
        <a:solidFill>
          <a:schemeClr val="accent1"/>
        </a:solidFill>
      </xdr:spPr>
      <xdr:txBody>
        <a:bodyPr vert="horz" wrap="square" lIns="0" tIns="45720" rIns="0" bIns="45720" rtlCol="0" anchor="ctr">
          <a:noAutofit/>
        </a:bodyPr>
        <a:lstStyle>
          <a:defPPr>
            <a:defRPr lang="tr-T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0000"/>
            </a:lnSpc>
            <a:spcBef>
              <a:spcPts val="0"/>
            </a:spcBef>
          </a:pPr>
          <a:r>
            <a:rPr lang="tr-TR" sz="1050">
              <a:solidFill>
                <a:schemeClr val="bg1"/>
              </a:solidFill>
            </a:rPr>
            <a:t>Sayfasına Git</a:t>
          </a:r>
        </a:p>
      </xdr:txBody>
    </xdr:sp>
    <xdr:clientData/>
  </xdr:twoCellAnchor>
  <xdr:twoCellAnchor>
    <xdr:from>
      <xdr:col>7</xdr:col>
      <xdr:colOff>258418</xdr:colOff>
      <xdr:row>25</xdr:row>
      <xdr:rowOff>18982</xdr:rowOff>
    </xdr:from>
    <xdr:to>
      <xdr:col>8</xdr:col>
      <xdr:colOff>575606</xdr:colOff>
      <xdr:row>25</xdr:row>
      <xdr:rowOff>183906</xdr:rowOff>
    </xdr:to>
    <xdr:sp macro="" textlink="">
      <xdr:nvSpPr>
        <xdr:cNvPr id="135" name="Content Placeholder 2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5407B02F-3A51-476C-A42F-A44B2879E1B9}"/>
            </a:ext>
          </a:extLst>
        </xdr:cNvPr>
        <xdr:cNvSpPr txBox="1">
          <a:spLocks/>
        </xdr:cNvSpPr>
      </xdr:nvSpPr>
      <xdr:spPr>
        <a:xfrm>
          <a:off x="4515360" y="4781482"/>
          <a:ext cx="925323" cy="164924"/>
        </a:xfrm>
        <a:prstGeom prst="rect">
          <a:avLst/>
        </a:prstGeom>
        <a:solidFill>
          <a:schemeClr val="accent1"/>
        </a:solidFill>
      </xdr:spPr>
      <xdr:txBody>
        <a:bodyPr vert="horz" wrap="square" lIns="0" tIns="45720" rIns="0" bIns="45720" rtlCol="0" anchor="ctr">
          <a:noAutofit/>
        </a:bodyPr>
        <a:lstStyle>
          <a:defPPr>
            <a:defRPr lang="tr-T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0000"/>
            </a:lnSpc>
            <a:spcBef>
              <a:spcPts val="0"/>
            </a:spcBef>
          </a:pPr>
          <a:r>
            <a:rPr lang="tr-TR" sz="1050">
              <a:solidFill>
                <a:schemeClr val="bg1"/>
              </a:solidFill>
            </a:rPr>
            <a:t>Sayfasına Git</a:t>
          </a:r>
        </a:p>
      </xdr:txBody>
    </xdr:sp>
    <xdr:clientData/>
  </xdr:twoCellAnchor>
  <xdr:twoCellAnchor>
    <xdr:from>
      <xdr:col>9</xdr:col>
      <xdr:colOff>58160</xdr:colOff>
      <xdr:row>25</xdr:row>
      <xdr:rowOff>18982</xdr:rowOff>
    </xdr:from>
    <xdr:to>
      <xdr:col>10</xdr:col>
      <xdr:colOff>379535</xdr:colOff>
      <xdr:row>25</xdr:row>
      <xdr:rowOff>183906</xdr:rowOff>
    </xdr:to>
    <xdr:sp macro="" textlink="">
      <xdr:nvSpPr>
        <xdr:cNvPr id="137" name="Content Placeholder 2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84F3540E-194D-47D7-83C8-C9707871CE13}"/>
            </a:ext>
          </a:extLst>
        </xdr:cNvPr>
        <xdr:cNvSpPr txBox="1">
          <a:spLocks/>
        </xdr:cNvSpPr>
      </xdr:nvSpPr>
      <xdr:spPr>
        <a:xfrm>
          <a:off x="5531372" y="4781482"/>
          <a:ext cx="929509" cy="164924"/>
        </a:xfrm>
        <a:prstGeom prst="rect">
          <a:avLst/>
        </a:prstGeom>
        <a:solidFill>
          <a:schemeClr val="accent1"/>
        </a:solidFill>
      </xdr:spPr>
      <xdr:txBody>
        <a:bodyPr vert="horz" wrap="square" lIns="0" tIns="45720" rIns="0" bIns="45720" rtlCol="0" anchor="ctr">
          <a:noAutofit/>
        </a:bodyPr>
        <a:lstStyle>
          <a:defPPr>
            <a:defRPr lang="tr-T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0000"/>
            </a:lnSpc>
            <a:spcBef>
              <a:spcPts val="0"/>
            </a:spcBef>
          </a:pPr>
          <a:r>
            <a:rPr lang="tr-TR" sz="1050">
              <a:solidFill>
                <a:schemeClr val="bg1"/>
              </a:solidFill>
            </a:rPr>
            <a:t>Sayfasına Git</a:t>
          </a:r>
        </a:p>
      </xdr:txBody>
    </xdr:sp>
    <xdr:clientData/>
  </xdr:twoCellAnchor>
  <xdr:twoCellAnchor>
    <xdr:from>
      <xdr:col>7</xdr:col>
      <xdr:colOff>594424</xdr:colOff>
      <xdr:row>14</xdr:row>
      <xdr:rowOff>152332</xdr:rowOff>
    </xdr:from>
    <xdr:to>
      <xdr:col>9</xdr:col>
      <xdr:colOff>310385</xdr:colOff>
      <xdr:row>15</xdr:row>
      <xdr:rowOff>126756</xdr:rowOff>
    </xdr:to>
    <xdr:sp macro="" textlink="">
      <xdr:nvSpPr>
        <xdr:cNvPr id="138" name="Content Placeholder 2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9585C0FB-E261-43A9-805A-F27983B47200}"/>
            </a:ext>
          </a:extLst>
        </xdr:cNvPr>
        <xdr:cNvSpPr txBox="1">
          <a:spLocks/>
        </xdr:cNvSpPr>
      </xdr:nvSpPr>
      <xdr:spPr>
        <a:xfrm>
          <a:off x="4851366" y="2819332"/>
          <a:ext cx="932231" cy="164924"/>
        </a:xfrm>
        <a:prstGeom prst="rect">
          <a:avLst/>
        </a:prstGeom>
        <a:solidFill>
          <a:schemeClr val="accent1"/>
        </a:solidFill>
      </xdr:spPr>
      <xdr:txBody>
        <a:bodyPr vert="horz" wrap="square" lIns="0" tIns="45720" rIns="0" bIns="45720" rtlCol="0" anchor="ctr">
          <a:noAutofit/>
        </a:bodyPr>
        <a:lstStyle>
          <a:defPPr>
            <a:defRPr lang="tr-T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0000"/>
            </a:lnSpc>
            <a:spcBef>
              <a:spcPts val="0"/>
            </a:spcBef>
          </a:pPr>
          <a:r>
            <a:rPr lang="tr-TR" sz="1050">
              <a:solidFill>
                <a:schemeClr val="bg1"/>
              </a:solidFill>
            </a:rPr>
            <a:t>Sayfasına Git</a:t>
          </a:r>
        </a:p>
      </xdr:txBody>
    </xdr:sp>
    <xdr:clientData/>
  </xdr:twoCellAnchor>
  <xdr:twoCellAnchor>
    <xdr:from>
      <xdr:col>9</xdr:col>
      <xdr:colOff>420343</xdr:colOff>
      <xdr:row>14</xdr:row>
      <xdr:rowOff>152332</xdr:rowOff>
    </xdr:from>
    <xdr:to>
      <xdr:col>11</xdr:col>
      <xdr:colOff>132118</xdr:colOff>
      <xdr:row>15</xdr:row>
      <xdr:rowOff>126756</xdr:rowOff>
    </xdr:to>
    <xdr:sp macro="" textlink="">
      <xdr:nvSpPr>
        <xdr:cNvPr id="140" name="Content Placeholder 2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A6AEF3D6-61AA-463F-B87F-CEFAEDE38F22}"/>
            </a:ext>
          </a:extLst>
        </xdr:cNvPr>
        <xdr:cNvSpPr txBox="1">
          <a:spLocks/>
        </xdr:cNvSpPr>
      </xdr:nvSpPr>
      <xdr:spPr>
        <a:xfrm>
          <a:off x="5893555" y="2819332"/>
          <a:ext cx="928044" cy="164924"/>
        </a:xfrm>
        <a:prstGeom prst="rect">
          <a:avLst/>
        </a:prstGeom>
        <a:solidFill>
          <a:schemeClr val="accent1"/>
        </a:solidFill>
      </xdr:spPr>
      <xdr:txBody>
        <a:bodyPr vert="horz" wrap="square" lIns="0" tIns="45720" rIns="0" bIns="45720" rtlCol="0" anchor="ctr">
          <a:noAutofit/>
        </a:bodyPr>
        <a:lstStyle>
          <a:defPPr>
            <a:defRPr lang="tr-T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0000"/>
            </a:lnSpc>
            <a:spcBef>
              <a:spcPts val="0"/>
            </a:spcBef>
          </a:pPr>
          <a:r>
            <a:rPr lang="tr-TR" sz="1050">
              <a:solidFill>
                <a:schemeClr val="bg1"/>
              </a:solidFill>
            </a:rPr>
            <a:t>Sayfasına Git</a:t>
          </a:r>
        </a:p>
      </xdr:txBody>
    </xdr:sp>
    <xdr:clientData/>
  </xdr:twoCellAnchor>
  <xdr:twoCellAnchor>
    <xdr:from>
      <xdr:col>11</xdr:col>
      <xdr:colOff>220085</xdr:colOff>
      <xdr:row>14</xdr:row>
      <xdr:rowOff>152332</xdr:rowOff>
    </xdr:from>
    <xdr:to>
      <xdr:col>12</xdr:col>
      <xdr:colOff>537273</xdr:colOff>
      <xdr:row>15</xdr:row>
      <xdr:rowOff>126756</xdr:rowOff>
    </xdr:to>
    <xdr:sp macro="" textlink="">
      <xdr:nvSpPr>
        <xdr:cNvPr id="141" name="Content Placeholder 2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1D5EF001-2304-4E4F-8211-794EC04C5554}"/>
            </a:ext>
          </a:extLst>
        </xdr:cNvPr>
        <xdr:cNvSpPr txBox="1">
          <a:spLocks/>
        </xdr:cNvSpPr>
      </xdr:nvSpPr>
      <xdr:spPr>
        <a:xfrm>
          <a:off x="6909566" y="2819332"/>
          <a:ext cx="925322" cy="164924"/>
        </a:xfrm>
        <a:prstGeom prst="rect">
          <a:avLst/>
        </a:prstGeom>
        <a:solidFill>
          <a:schemeClr val="accent1"/>
        </a:solidFill>
      </xdr:spPr>
      <xdr:txBody>
        <a:bodyPr vert="horz" wrap="square" lIns="0" tIns="45720" rIns="0" bIns="45720" rtlCol="0" anchor="ctr">
          <a:noAutofit/>
        </a:bodyPr>
        <a:lstStyle>
          <a:defPPr>
            <a:defRPr lang="tr-T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0000"/>
            </a:lnSpc>
            <a:spcBef>
              <a:spcPts val="0"/>
            </a:spcBef>
          </a:pPr>
          <a:r>
            <a:rPr lang="tr-TR" sz="1050">
              <a:solidFill>
                <a:schemeClr val="bg1"/>
              </a:solidFill>
            </a:rPr>
            <a:t>Sayfasına Git</a:t>
          </a:r>
        </a:p>
      </xdr:txBody>
    </xdr:sp>
    <xdr:clientData/>
  </xdr:twoCellAnchor>
  <xdr:twoCellAnchor>
    <xdr:from>
      <xdr:col>14</xdr:col>
      <xdr:colOff>599457</xdr:colOff>
      <xdr:row>21</xdr:row>
      <xdr:rowOff>69361</xdr:rowOff>
    </xdr:from>
    <xdr:to>
      <xdr:col>16</xdr:col>
      <xdr:colOff>305046</xdr:colOff>
      <xdr:row>22</xdr:row>
      <xdr:rowOff>43785</xdr:rowOff>
    </xdr:to>
    <xdr:sp macro="" textlink="">
      <xdr:nvSpPr>
        <xdr:cNvPr id="143" name="Content Placeholder 2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B9152F70-76A5-456E-8EF5-357B492448D6}"/>
            </a:ext>
          </a:extLst>
        </xdr:cNvPr>
        <xdr:cNvSpPr txBox="1">
          <a:spLocks/>
        </xdr:cNvSpPr>
      </xdr:nvSpPr>
      <xdr:spPr>
        <a:xfrm>
          <a:off x="9133857" y="4069861"/>
          <a:ext cx="924789" cy="164924"/>
        </a:xfrm>
        <a:prstGeom prst="rect">
          <a:avLst/>
        </a:prstGeom>
        <a:solidFill>
          <a:schemeClr val="accent1"/>
        </a:solidFill>
      </xdr:spPr>
      <xdr:txBody>
        <a:bodyPr vert="horz" wrap="square" lIns="0" tIns="45720" rIns="0" bIns="45720" rtlCol="0" anchor="ctr">
          <a:noAutofit/>
        </a:bodyPr>
        <a:lstStyle>
          <a:defPPr>
            <a:defRPr lang="tr-T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0000"/>
            </a:lnSpc>
            <a:spcBef>
              <a:spcPts val="0"/>
            </a:spcBef>
          </a:pPr>
          <a:r>
            <a:rPr lang="tr-TR" sz="1050">
              <a:solidFill>
                <a:schemeClr val="bg1"/>
              </a:solidFill>
            </a:rPr>
            <a:t>Sayfasına Git</a:t>
          </a:r>
        </a:p>
      </xdr:txBody>
    </xdr:sp>
    <xdr:clientData/>
  </xdr:twoCellAnchor>
  <xdr:twoCellAnchor>
    <xdr:from>
      <xdr:col>16</xdr:col>
      <xdr:colOff>415004</xdr:colOff>
      <xdr:row>21</xdr:row>
      <xdr:rowOff>69361</xdr:rowOff>
    </xdr:from>
    <xdr:to>
      <xdr:col>18</xdr:col>
      <xdr:colOff>126779</xdr:colOff>
      <xdr:row>22</xdr:row>
      <xdr:rowOff>43785</xdr:rowOff>
    </xdr:to>
    <xdr:sp macro="" textlink="">
      <xdr:nvSpPr>
        <xdr:cNvPr id="144" name="Content Placeholder 2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ECA8BF7A-F389-4E58-958E-440F676CA0A6}"/>
            </a:ext>
          </a:extLst>
        </xdr:cNvPr>
        <xdr:cNvSpPr txBox="1">
          <a:spLocks/>
        </xdr:cNvSpPr>
      </xdr:nvSpPr>
      <xdr:spPr>
        <a:xfrm>
          <a:off x="10168604" y="4069861"/>
          <a:ext cx="930975" cy="164924"/>
        </a:xfrm>
        <a:prstGeom prst="rect">
          <a:avLst/>
        </a:prstGeom>
        <a:solidFill>
          <a:schemeClr val="accent1"/>
        </a:solidFill>
      </xdr:spPr>
      <xdr:txBody>
        <a:bodyPr vert="horz" wrap="square" lIns="0" tIns="45720" rIns="0" bIns="45720" rtlCol="0" anchor="ctr">
          <a:noAutofit/>
        </a:bodyPr>
        <a:lstStyle>
          <a:defPPr>
            <a:defRPr lang="tr-T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0000"/>
            </a:lnSpc>
            <a:spcBef>
              <a:spcPts val="0"/>
            </a:spcBef>
          </a:pPr>
          <a:r>
            <a:rPr lang="tr-TR" sz="1050">
              <a:solidFill>
                <a:schemeClr val="bg1"/>
              </a:solidFill>
            </a:rPr>
            <a:t>Sayfasına Git</a:t>
          </a:r>
        </a:p>
      </xdr:txBody>
    </xdr:sp>
    <xdr:clientData/>
  </xdr:twoCellAnchor>
  <xdr:twoCellAnchor>
    <xdr:from>
      <xdr:col>18</xdr:col>
      <xdr:colOff>214746</xdr:colOff>
      <xdr:row>21</xdr:row>
      <xdr:rowOff>69361</xdr:rowOff>
    </xdr:from>
    <xdr:to>
      <xdr:col>19</xdr:col>
      <xdr:colOff>542307</xdr:colOff>
      <xdr:row>22</xdr:row>
      <xdr:rowOff>43785</xdr:rowOff>
    </xdr:to>
    <xdr:sp macro="" textlink="">
      <xdr:nvSpPr>
        <xdr:cNvPr id="145" name="Content Placeholder 2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id="{ACC248E6-7CC7-49CB-A2E1-9F222CA08B52}"/>
            </a:ext>
          </a:extLst>
        </xdr:cNvPr>
        <xdr:cNvSpPr txBox="1">
          <a:spLocks/>
        </xdr:cNvSpPr>
      </xdr:nvSpPr>
      <xdr:spPr>
        <a:xfrm>
          <a:off x="11187546" y="4069861"/>
          <a:ext cx="937161" cy="164924"/>
        </a:xfrm>
        <a:prstGeom prst="rect">
          <a:avLst/>
        </a:prstGeom>
        <a:solidFill>
          <a:schemeClr val="accent1"/>
        </a:solidFill>
      </xdr:spPr>
      <xdr:txBody>
        <a:bodyPr vert="horz" wrap="square" lIns="0" tIns="45720" rIns="0" bIns="45720" rtlCol="0" anchor="ctr">
          <a:noAutofit/>
        </a:bodyPr>
        <a:lstStyle>
          <a:defPPr>
            <a:defRPr lang="tr-T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0000"/>
            </a:lnSpc>
            <a:spcBef>
              <a:spcPts val="0"/>
            </a:spcBef>
          </a:pPr>
          <a:r>
            <a:rPr lang="tr-TR" sz="1050">
              <a:solidFill>
                <a:schemeClr val="bg1"/>
              </a:solidFill>
            </a:rPr>
            <a:t>Sayfasına Git</a:t>
          </a:r>
        </a:p>
      </xdr:txBody>
    </xdr:sp>
    <xdr:clientData/>
  </xdr:twoCellAnchor>
  <xdr:twoCellAnchor>
    <xdr:from>
      <xdr:col>14</xdr:col>
      <xdr:colOff>387034</xdr:colOff>
      <xdr:row>38</xdr:row>
      <xdr:rowOff>64681</xdr:rowOff>
    </xdr:from>
    <xdr:to>
      <xdr:col>16</xdr:col>
      <xdr:colOff>98810</xdr:colOff>
      <xdr:row>39</xdr:row>
      <xdr:rowOff>39105</xdr:rowOff>
    </xdr:to>
    <xdr:sp macro="" textlink="">
      <xdr:nvSpPr>
        <xdr:cNvPr id="148" name="Content Placeholder 2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id="{8C26D37E-ABD0-4421-9C8D-A540B6872654}"/>
            </a:ext>
          </a:extLst>
        </xdr:cNvPr>
        <xdr:cNvSpPr txBox="1">
          <a:spLocks/>
        </xdr:cNvSpPr>
      </xdr:nvSpPr>
      <xdr:spPr>
        <a:xfrm>
          <a:off x="8921434" y="7303681"/>
          <a:ext cx="930976" cy="164924"/>
        </a:xfrm>
        <a:prstGeom prst="rect">
          <a:avLst/>
        </a:prstGeom>
        <a:solidFill>
          <a:schemeClr val="accent1"/>
        </a:solidFill>
      </xdr:spPr>
      <xdr:txBody>
        <a:bodyPr vert="horz" wrap="square" lIns="0" tIns="45720" rIns="0" bIns="45720" rtlCol="0" anchor="ctr">
          <a:noAutofit/>
        </a:bodyPr>
        <a:lstStyle>
          <a:defPPr>
            <a:defRPr lang="tr-T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0000"/>
            </a:lnSpc>
            <a:spcBef>
              <a:spcPts val="0"/>
            </a:spcBef>
          </a:pPr>
          <a:r>
            <a:rPr lang="tr-TR" sz="1050">
              <a:solidFill>
                <a:schemeClr val="bg1"/>
              </a:solidFill>
            </a:rPr>
            <a:t>Sayfasına Git</a:t>
          </a:r>
        </a:p>
      </xdr:txBody>
    </xdr:sp>
    <xdr:clientData/>
  </xdr:twoCellAnchor>
  <xdr:twoCellAnchor>
    <xdr:from>
      <xdr:col>22</xdr:col>
      <xdr:colOff>511011</xdr:colOff>
      <xdr:row>15</xdr:row>
      <xdr:rowOff>5165</xdr:rowOff>
    </xdr:from>
    <xdr:to>
      <xdr:col>24</xdr:col>
      <xdr:colOff>219322</xdr:colOff>
      <xdr:row>15</xdr:row>
      <xdr:rowOff>170089</xdr:rowOff>
    </xdr:to>
    <xdr:sp macro="" textlink="">
      <xdr:nvSpPr>
        <xdr:cNvPr id="149" name="Content Placeholder 2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31DC6FC6-14F0-41D1-8322-D915AEE08C52}"/>
            </a:ext>
          </a:extLst>
        </xdr:cNvPr>
        <xdr:cNvSpPr txBox="1">
          <a:spLocks/>
        </xdr:cNvSpPr>
      </xdr:nvSpPr>
      <xdr:spPr>
        <a:xfrm>
          <a:off x="13922211" y="2862665"/>
          <a:ext cx="927511" cy="164924"/>
        </a:xfrm>
        <a:prstGeom prst="rect">
          <a:avLst/>
        </a:prstGeom>
        <a:solidFill>
          <a:schemeClr val="accent1"/>
        </a:solidFill>
      </xdr:spPr>
      <xdr:txBody>
        <a:bodyPr vert="horz" wrap="square" lIns="0" tIns="45720" rIns="0" bIns="45720" rtlCol="0" anchor="ctr">
          <a:noAutofit/>
        </a:bodyPr>
        <a:lstStyle>
          <a:defPPr>
            <a:defRPr lang="tr-T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0000"/>
            </a:lnSpc>
            <a:spcBef>
              <a:spcPts val="0"/>
            </a:spcBef>
          </a:pPr>
          <a:r>
            <a:rPr lang="tr-TR" sz="1050">
              <a:solidFill>
                <a:schemeClr val="bg1"/>
              </a:solidFill>
            </a:rPr>
            <a:t>Sayfasına Git</a:t>
          </a:r>
        </a:p>
      </xdr:txBody>
    </xdr:sp>
    <xdr:clientData/>
  </xdr:twoCellAnchor>
  <xdr:twoCellAnchor>
    <xdr:from>
      <xdr:col>20</xdr:col>
      <xdr:colOff>257826</xdr:colOff>
      <xdr:row>38</xdr:row>
      <xdr:rowOff>67993</xdr:rowOff>
    </xdr:from>
    <xdr:to>
      <xdr:col>21</xdr:col>
      <xdr:colOff>585979</xdr:colOff>
      <xdr:row>39</xdr:row>
      <xdr:rowOff>42417</xdr:rowOff>
    </xdr:to>
    <xdr:sp macro="" textlink="">
      <xdr:nvSpPr>
        <xdr:cNvPr id="150" name="Content Placeholder 2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9444C231-87C1-4218-B4D4-DF6EF89F3052}"/>
            </a:ext>
          </a:extLst>
        </xdr:cNvPr>
        <xdr:cNvSpPr txBox="1">
          <a:spLocks/>
        </xdr:cNvSpPr>
      </xdr:nvSpPr>
      <xdr:spPr>
        <a:xfrm>
          <a:off x="12449826" y="7306993"/>
          <a:ext cx="937753" cy="164924"/>
        </a:xfrm>
        <a:prstGeom prst="rect">
          <a:avLst/>
        </a:prstGeom>
        <a:solidFill>
          <a:schemeClr val="accent1"/>
        </a:solidFill>
      </xdr:spPr>
      <xdr:txBody>
        <a:bodyPr vert="horz" wrap="square" lIns="0" tIns="45720" rIns="0" bIns="45720" rtlCol="0" anchor="ctr">
          <a:noAutofit/>
        </a:bodyPr>
        <a:lstStyle>
          <a:defPPr>
            <a:defRPr lang="tr-T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0000"/>
            </a:lnSpc>
            <a:spcBef>
              <a:spcPts val="0"/>
            </a:spcBef>
          </a:pPr>
          <a:r>
            <a:rPr lang="tr-TR" sz="1050">
              <a:solidFill>
                <a:schemeClr val="bg1"/>
              </a:solidFill>
            </a:rPr>
            <a:t>Sayfasına Git</a:t>
          </a:r>
        </a:p>
      </xdr:txBody>
    </xdr:sp>
    <xdr:clientData/>
  </xdr:twoCellAnchor>
  <xdr:twoCellAnchor>
    <xdr:from>
      <xdr:col>27</xdr:col>
      <xdr:colOff>4969</xdr:colOff>
      <xdr:row>36</xdr:row>
      <xdr:rowOff>83139</xdr:rowOff>
    </xdr:from>
    <xdr:to>
      <xdr:col>28</xdr:col>
      <xdr:colOff>329659</xdr:colOff>
      <xdr:row>37</xdr:row>
      <xdr:rowOff>57563</xdr:rowOff>
    </xdr:to>
    <xdr:sp macro="" textlink="">
      <xdr:nvSpPr>
        <xdr:cNvPr id="151" name="Content Placeholder 2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F9D593DD-1216-4AC6-8D95-B464FA688610}"/>
            </a:ext>
          </a:extLst>
        </xdr:cNvPr>
        <xdr:cNvSpPr txBox="1">
          <a:spLocks/>
        </xdr:cNvSpPr>
      </xdr:nvSpPr>
      <xdr:spPr>
        <a:xfrm>
          <a:off x="16464169" y="6941139"/>
          <a:ext cx="934290" cy="164924"/>
        </a:xfrm>
        <a:prstGeom prst="rect">
          <a:avLst/>
        </a:prstGeom>
        <a:solidFill>
          <a:schemeClr val="accent1"/>
        </a:solidFill>
      </xdr:spPr>
      <xdr:txBody>
        <a:bodyPr vert="horz" wrap="square" lIns="0" tIns="45720" rIns="0" bIns="45720" rtlCol="0" anchor="ctr">
          <a:noAutofit/>
        </a:bodyPr>
        <a:lstStyle>
          <a:defPPr>
            <a:defRPr lang="tr-T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0000"/>
            </a:lnSpc>
            <a:spcBef>
              <a:spcPts val="0"/>
            </a:spcBef>
          </a:pPr>
          <a:r>
            <a:rPr lang="tr-TR" sz="1050">
              <a:solidFill>
                <a:schemeClr val="bg1"/>
              </a:solidFill>
            </a:rPr>
            <a:t>Sayfasına Git</a:t>
          </a:r>
        </a:p>
      </xdr:txBody>
    </xdr:sp>
    <xdr:clientData/>
  </xdr:twoCellAnchor>
  <xdr:twoCellAnchor>
    <xdr:from>
      <xdr:col>29</xdr:col>
      <xdr:colOff>527338</xdr:colOff>
      <xdr:row>10</xdr:row>
      <xdr:rowOff>7884</xdr:rowOff>
    </xdr:from>
    <xdr:to>
      <xdr:col>33</xdr:col>
      <xdr:colOff>547749</xdr:colOff>
      <xdr:row>10</xdr:row>
      <xdr:rowOff>187776</xdr:rowOff>
    </xdr:to>
    <xdr:sp macro="" textlink="">
      <xdr:nvSpPr>
        <xdr:cNvPr id="152" name="Content Placeholder 2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51A40404-F0D9-4F91-9279-01CD06F0D148}"/>
            </a:ext>
          </a:extLst>
        </xdr:cNvPr>
        <xdr:cNvSpPr txBox="1">
          <a:spLocks/>
        </xdr:cNvSpPr>
      </xdr:nvSpPr>
      <xdr:spPr>
        <a:xfrm>
          <a:off x="18205738" y="1912884"/>
          <a:ext cx="2458811" cy="179892"/>
        </a:xfrm>
        <a:prstGeom prst="rect">
          <a:avLst/>
        </a:prstGeom>
        <a:solidFill>
          <a:schemeClr val="accent1"/>
        </a:solidFill>
      </xdr:spPr>
      <xdr:txBody>
        <a:bodyPr vert="horz" wrap="square" lIns="0" tIns="45720" rIns="0" bIns="45720" rtlCol="0" anchor="ctr">
          <a:noAutofit/>
        </a:bodyPr>
        <a:lstStyle>
          <a:defPPr>
            <a:defRPr lang="tr-T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0000"/>
            </a:lnSpc>
            <a:spcBef>
              <a:spcPts val="0"/>
            </a:spcBef>
          </a:pPr>
          <a:r>
            <a:rPr lang="tr-TR" sz="1050">
              <a:solidFill>
                <a:schemeClr val="bg1"/>
              </a:solidFill>
            </a:rPr>
            <a:t>Sayfasına Git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6</xdr:row>
      <xdr:rowOff>1</xdr:rowOff>
    </xdr:from>
    <xdr:to>
      <xdr:col>14</xdr:col>
      <xdr:colOff>0</xdr:colOff>
      <xdr:row>18</xdr:row>
      <xdr:rowOff>190501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0881240-F001-4E86-A95F-CE0748DE2E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5</xdr:col>
      <xdr:colOff>523875</xdr:colOff>
      <xdr:row>5</xdr:row>
      <xdr:rowOff>28575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68B2F58F-B04B-4976-876D-11356409F651}"/>
            </a:ext>
          </a:extLst>
        </xdr:cNvPr>
        <xdr:cNvSpPr/>
      </xdr:nvSpPr>
      <xdr:spPr>
        <a:xfrm>
          <a:off x="1819275" y="0"/>
          <a:ext cx="4067175" cy="1266825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400"/>
            <a:t>Gümrükten çekilen plastik hammadde paketlerinin 15kg ortalaması olması gerekiyor. </a:t>
          </a:r>
        </a:p>
        <a:p>
          <a:pPr algn="ctr"/>
          <a:r>
            <a:rPr lang="tr-TR" sz="1400"/>
            <a:t>Rastgele 7 örnek çektik.</a:t>
          </a:r>
        </a:p>
        <a:p>
          <a:pPr algn="ctr"/>
          <a:r>
            <a:rPr lang="tr-TR" sz="1400"/>
            <a:t>Ortalama düşmüş mü?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6</xdr:row>
      <xdr:rowOff>1</xdr:rowOff>
    </xdr:from>
    <xdr:to>
      <xdr:col>14</xdr:col>
      <xdr:colOff>0</xdr:colOff>
      <xdr:row>18</xdr:row>
      <xdr:rowOff>190501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7C3D5AE-EA72-4333-BB96-C0455EB5C2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5</xdr:col>
      <xdr:colOff>523875</xdr:colOff>
      <xdr:row>5</xdr:row>
      <xdr:rowOff>28575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323144E5-EA2F-47E4-93E0-27EED2823B9E}"/>
            </a:ext>
          </a:extLst>
        </xdr:cNvPr>
        <xdr:cNvSpPr/>
      </xdr:nvSpPr>
      <xdr:spPr>
        <a:xfrm>
          <a:off x="1819275" y="0"/>
          <a:ext cx="4067175" cy="12668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400"/>
            <a:t>Ortalaması 150mm olan bir parça üretiyoruz.</a:t>
          </a:r>
        </a:p>
        <a:p>
          <a:pPr algn="ctr"/>
          <a:r>
            <a:rPr lang="tr-TR" sz="1400"/>
            <a:t>Rastgele 10 örnek çektik.</a:t>
          </a:r>
        </a:p>
        <a:p>
          <a:pPr algn="ctr"/>
          <a:r>
            <a:rPr lang="tr-TR" sz="1400"/>
            <a:t>Ortalama düşmüş mü?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6</xdr:row>
      <xdr:rowOff>1</xdr:rowOff>
    </xdr:from>
    <xdr:to>
      <xdr:col>14</xdr:col>
      <xdr:colOff>0</xdr:colOff>
      <xdr:row>18</xdr:row>
      <xdr:rowOff>190501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521BDFD-5B93-4845-AEF4-E18D404FE1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66675</xdr:colOff>
      <xdr:row>0</xdr:row>
      <xdr:rowOff>0</xdr:rowOff>
    </xdr:from>
    <xdr:to>
      <xdr:col>5</xdr:col>
      <xdr:colOff>438150</xdr:colOff>
      <xdr:row>5</xdr:row>
      <xdr:rowOff>28575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97D871A4-13DA-41A5-812A-BDF0F2166D48}"/>
            </a:ext>
          </a:extLst>
        </xdr:cNvPr>
        <xdr:cNvSpPr/>
      </xdr:nvSpPr>
      <xdr:spPr>
        <a:xfrm>
          <a:off x="1885950" y="0"/>
          <a:ext cx="3952875" cy="1266825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400"/>
            <a:t>Gümrükten çekilen plastik hammadde paketlerinin 15kg ortalaması olması gerekiyor. </a:t>
          </a:r>
        </a:p>
        <a:p>
          <a:pPr algn="ctr"/>
          <a:r>
            <a:rPr lang="tr-TR" sz="1400"/>
            <a:t>Rastgele 12 örnek çektik.</a:t>
          </a:r>
        </a:p>
        <a:p>
          <a:pPr algn="ctr"/>
          <a:r>
            <a:rPr lang="tr-TR" sz="1400"/>
            <a:t>Ortalama yükselmiş mi?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6</xdr:row>
      <xdr:rowOff>1</xdr:rowOff>
    </xdr:from>
    <xdr:to>
      <xdr:col>14</xdr:col>
      <xdr:colOff>0</xdr:colOff>
      <xdr:row>18</xdr:row>
      <xdr:rowOff>190501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083A3B-2D9B-4B46-AB86-ED9CB9A381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66675</xdr:colOff>
      <xdr:row>0</xdr:row>
      <xdr:rowOff>0</xdr:rowOff>
    </xdr:from>
    <xdr:to>
      <xdr:col>5</xdr:col>
      <xdr:colOff>438150</xdr:colOff>
      <xdr:row>5</xdr:row>
      <xdr:rowOff>28575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EA02349-EE80-41FD-A337-F6090AC00913}"/>
            </a:ext>
          </a:extLst>
        </xdr:cNvPr>
        <xdr:cNvSpPr/>
      </xdr:nvSpPr>
      <xdr:spPr>
        <a:xfrm>
          <a:off x="1885950" y="0"/>
          <a:ext cx="3952875" cy="12668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400"/>
            <a:t>Ortalaması 150mm olan bir parça üretiyoruz.</a:t>
          </a:r>
        </a:p>
        <a:p>
          <a:pPr algn="ctr"/>
          <a:r>
            <a:rPr lang="tr-TR" sz="1400"/>
            <a:t>Rastgele 12 örnek çektik.</a:t>
          </a:r>
        </a:p>
        <a:p>
          <a:pPr algn="ctr"/>
          <a:r>
            <a:rPr lang="tr-TR" sz="1400"/>
            <a:t>Ortalama yükselmiş mü?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6</xdr:row>
      <xdr:rowOff>0</xdr:rowOff>
    </xdr:from>
    <xdr:to>
      <xdr:col>15</xdr:col>
      <xdr:colOff>0</xdr:colOff>
      <xdr:row>18</xdr:row>
      <xdr:rowOff>190500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688C558-F117-48ED-8D0B-6414C148A6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609599</xdr:colOff>
      <xdr:row>0</xdr:row>
      <xdr:rowOff>0</xdr:rowOff>
    </xdr:from>
    <xdr:to>
      <xdr:col>6</xdr:col>
      <xdr:colOff>609599</xdr:colOff>
      <xdr:row>5</xdr:row>
      <xdr:rowOff>19050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C8F91BE0-CB32-4F85-905A-1696146070E3}"/>
            </a:ext>
          </a:extLst>
        </xdr:cNvPr>
        <xdr:cNvSpPr/>
      </xdr:nvSpPr>
      <xdr:spPr>
        <a:xfrm>
          <a:off x="1914524" y="0"/>
          <a:ext cx="4391025" cy="1238250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400"/>
            <a:t>Son 1 yılda müşteriler %21 oranında sandık tipi derin dondurucu satın almıştı. </a:t>
          </a:r>
        </a:p>
        <a:p>
          <a:pPr algn="ctr"/>
          <a:r>
            <a:rPr lang="tr-TR" sz="1400"/>
            <a:t>Bu ayın satışları kaydedilmiştir.</a:t>
          </a:r>
        </a:p>
        <a:p>
          <a:pPr algn="ctr"/>
          <a:r>
            <a:rPr lang="tr-TR" sz="1400"/>
            <a:t>Müşterilerin tercihi değişmiş mi?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6</xdr:row>
      <xdr:rowOff>0</xdr:rowOff>
    </xdr:from>
    <xdr:to>
      <xdr:col>15</xdr:col>
      <xdr:colOff>0</xdr:colOff>
      <xdr:row>18</xdr:row>
      <xdr:rowOff>190500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373000B0-E44B-43CC-91B5-12EA5F715D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609599</xdr:colOff>
      <xdr:row>0</xdr:row>
      <xdr:rowOff>0</xdr:rowOff>
    </xdr:from>
    <xdr:to>
      <xdr:col>6</xdr:col>
      <xdr:colOff>609599</xdr:colOff>
      <xdr:row>5</xdr:row>
      <xdr:rowOff>19050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9E1E6DE0-0CD6-48B2-AEAF-D37FFF761D2F}"/>
            </a:ext>
          </a:extLst>
        </xdr:cNvPr>
        <xdr:cNvSpPr/>
      </xdr:nvSpPr>
      <xdr:spPr>
        <a:xfrm>
          <a:off x="1914524" y="0"/>
          <a:ext cx="4467225" cy="12382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400"/>
            <a:t>Son 1 yılda müşteriler %21 oranında sandık tipi derin dondurucu satın almıştı. </a:t>
          </a:r>
        </a:p>
        <a:p>
          <a:pPr algn="ctr"/>
          <a:r>
            <a:rPr lang="tr-TR" sz="1400"/>
            <a:t>Bu ayın satışları kaydedilmiştir.</a:t>
          </a:r>
        </a:p>
        <a:p>
          <a:pPr algn="ctr"/>
          <a:r>
            <a:rPr lang="tr-TR" sz="1400"/>
            <a:t>Müşterilerin tercihi değişmiş mi?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609599</xdr:colOff>
      <xdr:row>0</xdr:row>
      <xdr:rowOff>0</xdr:rowOff>
    </xdr:from>
    <xdr:to>
      <xdr:col>6</xdr:col>
      <xdr:colOff>609599</xdr:colOff>
      <xdr:row>5</xdr:row>
      <xdr:rowOff>19050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736A10CB-7CE4-473D-927E-EE748BD82129}"/>
            </a:ext>
          </a:extLst>
        </xdr:cNvPr>
        <xdr:cNvSpPr/>
      </xdr:nvSpPr>
      <xdr:spPr>
        <a:xfrm>
          <a:off x="1914524" y="0"/>
          <a:ext cx="4467225" cy="1238250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400"/>
            <a:t>Son 1 yılda müşteriler %21 oranında sandık tipi derin dondurucu satın almıştı. </a:t>
          </a:r>
        </a:p>
        <a:p>
          <a:pPr algn="ctr"/>
          <a:r>
            <a:rPr lang="tr-TR" sz="1400"/>
            <a:t>Bu ayın satışları kaydedilmiştir.</a:t>
          </a:r>
        </a:p>
        <a:p>
          <a:pPr algn="ctr"/>
          <a:r>
            <a:rPr lang="tr-TR" sz="1400"/>
            <a:t>Müşterilerin tercihi azalmış mı?</a:t>
          </a:r>
        </a:p>
      </xdr:txBody>
    </xdr:sp>
    <xdr:clientData/>
  </xdr:twoCellAnchor>
  <xdr:twoCellAnchor>
    <xdr:from>
      <xdr:col>7</xdr:col>
      <xdr:colOff>0</xdr:colOff>
      <xdr:row>6</xdr:row>
      <xdr:rowOff>0</xdr:rowOff>
    </xdr:from>
    <xdr:to>
      <xdr:col>15</xdr:col>
      <xdr:colOff>0</xdr:colOff>
      <xdr:row>18</xdr:row>
      <xdr:rowOff>190500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40F5727-5372-4631-8062-A5D185010B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609599</xdr:colOff>
      <xdr:row>0</xdr:row>
      <xdr:rowOff>0</xdr:rowOff>
    </xdr:from>
    <xdr:to>
      <xdr:col>6</xdr:col>
      <xdr:colOff>609599</xdr:colOff>
      <xdr:row>5</xdr:row>
      <xdr:rowOff>19050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307FBE5-32C0-414F-AC7F-56166AC04B7F}"/>
            </a:ext>
          </a:extLst>
        </xdr:cNvPr>
        <xdr:cNvSpPr/>
      </xdr:nvSpPr>
      <xdr:spPr>
        <a:xfrm>
          <a:off x="1914524" y="0"/>
          <a:ext cx="4467225" cy="12382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400"/>
            <a:t>Son 1 yılda müşteriler %21 oranında sandık tipi derin dondurucu satın almıştı. </a:t>
          </a:r>
        </a:p>
        <a:p>
          <a:pPr algn="ctr"/>
          <a:r>
            <a:rPr lang="tr-TR" sz="1400"/>
            <a:t>Bu ayın satışları kaydedilmiştir.</a:t>
          </a:r>
        </a:p>
        <a:p>
          <a:pPr algn="ctr"/>
          <a:r>
            <a:rPr lang="tr-TR" sz="1400"/>
            <a:t>Müşterilerin tercihi azalmış mı?</a:t>
          </a:r>
        </a:p>
      </xdr:txBody>
    </xdr:sp>
    <xdr:clientData/>
  </xdr:twoCellAnchor>
  <xdr:twoCellAnchor>
    <xdr:from>
      <xdr:col>7</xdr:col>
      <xdr:colOff>0</xdr:colOff>
      <xdr:row>6</xdr:row>
      <xdr:rowOff>0</xdr:rowOff>
    </xdr:from>
    <xdr:to>
      <xdr:col>15</xdr:col>
      <xdr:colOff>0</xdr:colOff>
      <xdr:row>18</xdr:row>
      <xdr:rowOff>190500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9DA3CDE-3CEC-4059-BEAA-6FCBF2F968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609599</xdr:colOff>
      <xdr:row>0</xdr:row>
      <xdr:rowOff>0</xdr:rowOff>
    </xdr:from>
    <xdr:to>
      <xdr:col>6</xdr:col>
      <xdr:colOff>609599</xdr:colOff>
      <xdr:row>5</xdr:row>
      <xdr:rowOff>19050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A383D4F2-7E00-4C3F-B967-864AA603B0AB}"/>
            </a:ext>
          </a:extLst>
        </xdr:cNvPr>
        <xdr:cNvSpPr/>
      </xdr:nvSpPr>
      <xdr:spPr>
        <a:xfrm>
          <a:off x="1914524" y="0"/>
          <a:ext cx="4467225" cy="1238250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400"/>
            <a:t>Son 1 yılda müşteriler %21 oranında sandık tipi derin dondurucu satın almıştı. </a:t>
          </a:r>
        </a:p>
        <a:p>
          <a:pPr algn="ctr"/>
          <a:r>
            <a:rPr lang="tr-TR" sz="1400"/>
            <a:t>Bu ayın satışları kaydedilmiştir.</a:t>
          </a:r>
        </a:p>
        <a:p>
          <a:pPr algn="ctr"/>
          <a:r>
            <a:rPr lang="tr-TR" sz="1400"/>
            <a:t>Müşterilerin tercihi artmış mı?</a:t>
          </a:r>
        </a:p>
      </xdr:txBody>
    </xdr:sp>
    <xdr:clientData/>
  </xdr:twoCellAnchor>
  <xdr:twoCellAnchor>
    <xdr:from>
      <xdr:col>7</xdr:col>
      <xdr:colOff>0</xdr:colOff>
      <xdr:row>6</xdr:row>
      <xdr:rowOff>0</xdr:rowOff>
    </xdr:from>
    <xdr:to>
      <xdr:col>15</xdr:col>
      <xdr:colOff>0</xdr:colOff>
      <xdr:row>18</xdr:row>
      <xdr:rowOff>190500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FCB6C6A-3014-44A7-A59A-409794335B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609599</xdr:colOff>
      <xdr:row>0</xdr:row>
      <xdr:rowOff>0</xdr:rowOff>
    </xdr:from>
    <xdr:to>
      <xdr:col>6</xdr:col>
      <xdr:colOff>609599</xdr:colOff>
      <xdr:row>5</xdr:row>
      <xdr:rowOff>19050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B4D6018C-40F4-4455-8440-8F322655FB1C}"/>
            </a:ext>
          </a:extLst>
        </xdr:cNvPr>
        <xdr:cNvSpPr/>
      </xdr:nvSpPr>
      <xdr:spPr>
        <a:xfrm>
          <a:off x="1914524" y="0"/>
          <a:ext cx="4467225" cy="12382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400"/>
            <a:t>Son 1 yılda müşteriler %21 oranında sandık tipi derin dondurucu satın almıştı. </a:t>
          </a:r>
        </a:p>
        <a:p>
          <a:pPr algn="ctr"/>
          <a:r>
            <a:rPr lang="tr-TR" sz="1400"/>
            <a:t>Bu ayın satışları kaydedilmiştir.</a:t>
          </a:r>
        </a:p>
        <a:p>
          <a:pPr algn="ctr"/>
          <a:r>
            <a:rPr lang="tr-TR" sz="1400"/>
            <a:t>Müşterilerin tercihi artmış mı?</a:t>
          </a:r>
        </a:p>
      </xdr:txBody>
    </xdr:sp>
    <xdr:clientData/>
  </xdr:twoCellAnchor>
  <xdr:twoCellAnchor>
    <xdr:from>
      <xdr:col>7</xdr:col>
      <xdr:colOff>0</xdr:colOff>
      <xdr:row>6</xdr:row>
      <xdr:rowOff>0</xdr:rowOff>
    </xdr:from>
    <xdr:to>
      <xdr:col>15</xdr:col>
      <xdr:colOff>0</xdr:colOff>
      <xdr:row>18</xdr:row>
      <xdr:rowOff>190500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3A6277BB-67C4-421A-AF15-37C537249D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1</xdr:rowOff>
    </xdr:from>
    <xdr:to>
      <xdr:col>15</xdr:col>
      <xdr:colOff>0</xdr:colOff>
      <xdr:row>14</xdr:row>
      <xdr:rowOff>190501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EB1E8CF-D4B5-45BB-9562-8C50BE8F8E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457199</xdr:colOff>
      <xdr:row>0</xdr:row>
      <xdr:rowOff>1</xdr:rowOff>
    </xdr:from>
    <xdr:to>
      <xdr:col>6</xdr:col>
      <xdr:colOff>95250</xdr:colOff>
      <xdr:row>4</xdr:row>
      <xdr:rowOff>76200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252800FB-F6EA-491A-94B9-71747A5AD8F6}"/>
            </a:ext>
          </a:extLst>
        </xdr:cNvPr>
        <xdr:cNvSpPr/>
      </xdr:nvSpPr>
      <xdr:spPr>
        <a:xfrm>
          <a:off x="1762124" y="1"/>
          <a:ext cx="4248151" cy="1057274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400"/>
            <a:t>Çin'den 120 gün ortalama, 5 günlük</a:t>
          </a:r>
          <a:r>
            <a:rPr lang="tr-TR" sz="1400" baseline="0"/>
            <a:t> standart sapmayla gemi üzerinden mal getirtiyoruz. Rastgele 20 taşımanın sürelerini ölçtük. Ortalama süre değişmiş midir? (Güven Aralığı %95) </a:t>
          </a:r>
          <a:endParaRPr lang="tr-TR" sz="14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</xdr:colOff>
      <xdr:row>0</xdr:row>
      <xdr:rowOff>0</xdr:rowOff>
    </xdr:from>
    <xdr:to>
      <xdr:col>8</xdr:col>
      <xdr:colOff>247650</xdr:colOff>
      <xdr:row>5</xdr:row>
      <xdr:rowOff>171450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D3E99494-AEE2-46FB-B662-78497F983F94}"/>
            </a:ext>
          </a:extLst>
        </xdr:cNvPr>
        <xdr:cNvSpPr/>
      </xdr:nvSpPr>
      <xdr:spPr>
        <a:xfrm>
          <a:off x="3924301" y="0"/>
          <a:ext cx="5324474" cy="1209675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400"/>
            <a:t>Aynı parçayı iki farklı porttan çekebiliyoruz.</a:t>
          </a:r>
          <a:endParaRPr lang="tr-TR" sz="1400" baseline="0"/>
        </a:p>
        <a:p>
          <a:pPr algn="ctr"/>
          <a:r>
            <a:rPr lang="tr-TR" sz="1400"/>
            <a:t>Her iki porttan 100’er lead time ölçtük.</a:t>
          </a:r>
        </a:p>
        <a:p>
          <a:pPr algn="ctr"/>
          <a:r>
            <a:rPr lang="tr-TR" sz="1400"/>
            <a:t>Bu iki portun lead time süreleri arasında fark var mı?</a:t>
          </a:r>
        </a:p>
      </xdr:txBody>
    </xdr:sp>
    <xdr:clientData/>
  </xdr:twoCellAnchor>
  <xdr:twoCellAnchor>
    <xdr:from>
      <xdr:col>8</xdr:col>
      <xdr:colOff>0</xdr:colOff>
      <xdr:row>6</xdr:row>
      <xdr:rowOff>0</xdr:rowOff>
    </xdr:from>
    <xdr:to>
      <xdr:col>16</xdr:col>
      <xdr:colOff>447675</xdr:colOff>
      <xdr:row>20</xdr:row>
      <xdr:rowOff>180975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2E80DBB-D5CC-45CA-B769-89356A048F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6</xdr:row>
      <xdr:rowOff>0</xdr:rowOff>
    </xdr:from>
    <xdr:to>
      <xdr:col>24</xdr:col>
      <xdr:colOff>304800</xdr:colOff>
      <xdr:row>19</xdr:row>
      <xdr:rowOff>142875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6" name="Chart 5">
              <a:extLst>
                <a:ext uri="{FF2B5EF4-FFF2-40B4-BE49-F238E27FC236}">
                  <a16:creationId xmlns:a16="http://schemas.microsoft.com/office/drawing/2014/main" id="{537147F1-7471-4494-87C1-9E7BB61DF82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487275" y="1238250"/>
              <a:ext cx="457200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Bu grafik, Excel sürümünüzde kullanılamaz.
Bu şekli düzenlemek veya bu çalışma kitabını farklı bir dosya biçiminde kaydetmek grafiğin kalıcı olarak bozulmasına neden olur.</a:t>
              </a:r>
            </a:p>
          </xdr:txBody>
        </xdr:sp>
      </mc:Fallback>
    </mc:AlternateContent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</xdr:colOff>
      <xdr:row>0</xdr:row>
      <xdr:rowOff>0</xdr:rowOff>
    </xdr:from>
    <xdr:to>
      <xdr:col>8</xdr:col>
      <xdr:colOff>247650</xdr:colOff>
      <xdr:row>5</xdr:row>
      <xdr:rowOff>171450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E2E3FAFB-8E01-4E60-BF37-37CDFE9D8C0E}"/>
            </a:ext>
          </a:extLst>
        </xdr:cNvPr>
        <xdr:cNvSpPr/>
      </xdr:nvSpPr>
      <xdr:spPr>
        <a:xfrm>
          <a:off x="2152651" y="0"/>
          <a:ext cx="5076824" cy="12096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400"/>
            <a:t>Aynı parçayı iki farklı kalıpta üretebiliyoruz.</a:t>
          </a:r>
          <a:endParaRPr lang="tr-TR" sz="1400" baseline="0"/>
        </a:p>
        <a:p>
          <a:pPr algn="ctr"/>
          <a:r>
            <a:rPr lang="tr-TR" sz="1400"/>
            <a:t>Her iki kalıptan 100’er örnek aldık.</a:t>
          </a:r>
        </a:p>
        <a:p>
          <a:pPr algn="ctr"/>
          <a:r>
            <a:rPr lang="tr-TR" sz="1400"/>
            <a:t>Bu iki kalıbın üretimi arasında fark var mı?</a:t>
          </a:r>
        </a:p>
      </xdr:txBody>
    </xdr:sp>
    <xdr:clientData/>
  </xdr:twoCellAnchor>
  <xdr:twoCellAnchor>
    <xdr:from>
      <xdr:col>8</xdr:col>
      <xdr:colOff>0</xdr:colOff>
      <xdr:row>6</xdr:row>
      <xdr:rowOff>0</xdr:rowOff>
    </xdr:from>
    <xdr:to>
      <xdr:col>16</xdr:col>
      <xdr:colOff>447675</xdr:colOff>
      <xdr:row>20</xdr:row>
      <xdr:rowOff>180975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24F038D1-D664-4F03-A1F6-C0A01C7A30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6</xdr:row>
      <xdr:rowOff>0</xdr:rowOff>
    </xdr:from>
    <xdr:to>
      <xdr:col>24</xdr:col>
      <xdr:colOff>304800</xdr:colOff>
      <xdr:row>19</xdr:row>
      <xdr:rowOff>142875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Chart 5">
              <a:extLst>
                <a:ext uri="{FF2B5EF4-FFF2-40B4-BE49-F238E27FC236}">
                  <a16:creationId xmlns:a16="http://schemas.microsoft.com/office/drawing/2014/main" id="{5ACA3D13-DB61-4C19-93A4-00D59C8719C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487275" y="1238250"/>
              <a:ext cx="457200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Bu grafik, Excel sürümünüzde kullanılamaz.
Bu şekli düzenlemek veya bu çalışma kitabını farklı bir dosya biçiminde kaydetmek grafiğin kalıcı olarak bozulmasına neden olur.</a:t>
              </a:r>
            </a:p>
          </xdr:txBody>
        </xdr:sp>
      </mc:Fallback>
    </mc:AlternateContent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</xdr:colOff>
      <xdr:row>0</xdr:row>
      <xdr:rowOff>0</xdr:rowOff>
    </xdr:from>
    <xdr:to>
      <xdr:col>8</xdr:col>
      <xdr:colOff>247650</xdr:colOff>
      <xdr:row>5</xdr:row>
      <xdr:rowOff>171450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8392B80-1DD3-4891-BDC8-8DF855D25F44}"/>
            </a:ext>
          </a:extLst>
        </xdr:cNvPr>
        <xdr:cNvSpPr/>
      </xdr:nvSpPr>
      <xdr:spPr>
        <a:xfrm>
          <a:off x="2152651" y="0"/>
          <a:ext cx="5076824" cy="1209675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400"/>
            <a:t>Aynı parçayı iki farklı porttan çekebiliyoruz.</a:t>
          </a:r>
        </a:p>
        <a:p>
          <a:pPr algn="ctr"/>
          <a:r>
            <a:rPr lang="tr-TR" sz="1400"/>
            <a:t>Her iki porttan 100’er lead time ölçtük.</a:t>
          </a:r>
        </a:p>
        <a:p>
          <a:pPr algn="ctr"/>
          <a:r>
            <a:rPr lang="tr-TR" sz="1400"/>
            <a:t>Birinci portun lead time süresinin, ikinciden düşük olduğu söylenebilir mi?</a:t>
          </a:r>
        </a:p>
      </xdr:txBody>
    </xdr:sp>
    <xdr:clientData/>
  </xdr:twoCellAnchor>
  <xdr:twoCellAnchor>
    <xdr:from>
      <xdr:col>8</xdr:col>
      <xdr:colOff>0</xdr:colOff>
      <xdr:row>6</xdr:row>
      <xdr:rowOff>0</xdr:rowOff>
    </xdr:from>
    <xdr:to>
      <xdr:col>16</xdr:col>
      <xdr:colOff>447675</xdr:colOff>
      <xdr:row>20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B50968A-C682-40E7-A1E9-65C073ACD0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6</xdr:row>
      <xdr:rowOff>0</xdr:rowOff>
    </xdr:from>
    <xdr:to>
      <xdr:col>24</xdr:col>
      <xdr:colOff>304800</xdr:colOff>
      <xdr:row>19</xdr:row>
      <xdr:rowOff>142875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Chart 4">
              <a:extLst>
                <a:ext uri="{FF2B5EF4-FFF2-40B4-BE49-F238E27FC236}">
                  <a16:creationId xmlns:a16="http://schemas.microsoft.com/office/drawing/2014/main" id="{6202545A-14B0-488C-A16B-7C3CDC52EFA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363450" y="1238250"/>
              <a:ext cx="457200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Bu grafik, Excel sürümünüzde kullanılamaz.
Bu şekli düzenlemek veya bu çalışma kitabını farklı bir dosya biçiminde kaydetmek grafiğin kalıcı olarak bozulmasına neden olur.</a:t>
              </a:r>
            </a:p>
          </xdr:txBody>
        </xdr:sp>
      </mc:Fallback>
    </mc:AlternateContent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</xdr:colOff>
      <xdr:row>0</xdr:row>
      <xdr:rowOff>0</xdr:rowOff>
    </xdr:from>
    <xdr:to>
      <xdr:col>8</xdr:col>
      <xdr:colOff>247650</xdr:colOff>
      <xdr:row>5</xdr:row>
      <xdr:rowOff>171450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757B178-7D34-41B6-8EB1-BADA252D3167}"/>
            </a:ext>
          </a:extLst>
        </xdr:cNvPr>
        <xdr:cNvSpPr/>
      </xdr:nvSpPr>
      <xdr:spPr>
        <a:xfrm>
          <a:off x="2152651" y="0"/>
          <a:ext cx="5133974" cy="12096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400"/>
            <a:t>Aynı parçayı iki farklı kalıpta üretebiliyoruz.</a:t>
          </a:r>
          <a:endParaRPr lang="tr-TR" sz="1400" baseline="0"/>
        </a:p>
        <a:p>
          <a:pPr algn="ctr"/>
          <a:r>
            <a:rPr lang="tr-TR" sz="1400"/>
            <a:t>Her iki kalıptan 100’er örnek aldık.</a:t>
          </a:r>
        </a:p>
        <a:p>
          <a:pPr algn="ctr"/>
          <a:r>
            <a:rPr lang="tr-TR" sz="1400"/>
            <a:t>1. kalıbın ürünleri</a:t>
          </a:r>
          <a:r>
            <a:rPr lang="tr-TR" sz="1400" baseline="0"/>
            <a:t> </a:t>
          </a:r>
          <a:r>
            <a:rPr lang="tr-TR" sz="1400"/>
            <a:t>2. kalıba</a:t>
          </a:r>
          <a:r>
            <a:rPr lang="tr-TR" sz="1400" baseline="0"/>
            <a:t> kıyasla</a:t>
          </a:r>
          <a:r>
            <a:rPr lang="tr-TR" sz="1400"/>
            <a:t> küçük mü çıkıyor?</a:t>
          </a:r>
        </a:p>
      </xdr:txBody>
    </xdr:sp>
    <xdr:clientData/>
  </xdr:twoCellAnchor>
  <xdr:twoCellAnchor>
    <xdr:from>
      <xdr:col>8</xdr:col>
      <xdr:colOff>0</xdr:colOff>
      <xdr:row>6</xdr:row>
      <xdr:rowOff>0</xdr:rowOff>
    </xdr:from>
    <xdr:to>
      <xdr:col>16</xdr:col>
      <xdr:colOff>447675</xdr:colOff>
      <xdr:row>20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2703DEA-8F57-4A6C-8497-7E55A64830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6</xdr:row>
      <xdr:rowOff>0</xdr:rowOff>
    </xdr:from>
    <xdr:to>
      <xdr:col>24</xdr:col>
      <xdr:colOff>304800</xdr:colOff>
      <xdr:row>19</xdr:row>
      <xdr:rowOff>142875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Chart 4">
              <a:extLst>
                <a:ext uri="{FF2B5EF4-FFF2-40B4-BE49-F238E27FC236}">
                  <a16:creationId xmlns:a16="http://schemas.microsoft.com/office/drawing/2014/main" id="{22A8ACCC-142C-4F78-842A-DC034CF742A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363450" y="1238250"/>
              <a:ext cx="457200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Bu grafik, Excel sürümünüzde kullanılamaz.
Bu şekli düzenlemek veya bu çalışma kitabını farklı bir dosya biçiminde kaydetmek grafiğin kalıcı olarak bozulmasına neden olur.</a:t>
              </a:r>
            </a:p>
          </xdr:txBody>
        </xdr:sp>
      </mc:Fallback>
    </mc:AlternateContent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0</xdr:rowOff>
    </xdr:from>
    <xdr:to>
      <xdr:col>16</xdr:col>
      <xdr:colOff>447675</xdr:colOff>
      <xdr:row>20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429DECC-37CC-47BD-9840-E80F2E926A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8</xdr:col>
      <xdr:colOff>247649</xdr:colOff>
      <xdr:row>5</xdr:row>
      <xdr:rowOff>171450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423E8F3F-845B-4367-93B5-934E9E06141B}"/>
            </a:ext>
          </a:extLst>
        </xdr:cNvPr>
        <xdr:cNvSpPr/>
      </xdr:nvSpPr>
      <xdr:spPr>
        <a:xfrm>
          <a:off x="2152650" y="0"/>
          <a:ext cx="5133974" cy="1209675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400"/>
            <a:t>Aynı ürünü iki farklı porttan çekebiliyoruz.</a:t>
          </a:r>
        </a:p>
        <a:p>
          <a:pPr algn="ctr"/>
          <a:r>
            <a:rPr lang="tr-TR" sz="1400"/>
            <a:t>Her iki porttan 100’er lead time ölçtük.</a:t>
          </a:r>
        </a:p>
        <a:p>
          <a:pPr algn="ctr"/>
          <a:r>
            <a:rPr lang="tr-TR" sz="1400"/>
            <a:t>Birinci portun lead time süresinin, ikinciden yüksek olduğu söylenebilir mi?</a:t>
          </a:r>
        </a:p>
      </xdr:txBody>
    </xdr:sp>
    <xdr:clientData/>
  </xdr:twoCellAnchor>
  <xdr:twoCellAnchor>
    <xdr:from>
      <xdr:col>17</xdr:col>
      <xdr:colOff>0</xdr:colOff>
      <xdr:row>6</xdr:row>
      <xdr:rowOff>0</xdr:rowOff>
    </xdr:from>
    <xdr:to>
      <xdr:col>24</xdr:col>
      <xdr:colOff>304800</xdr:colOff>
      <xdr:row>19</xdr:row>
      <xdr:rowOff>142875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6" name="Chart 5">
              <a:extLst>
                <a:ext uri="{FF2B5EF4-FFF2-40B4-BE49-F238E27FC236}">
                  <a16:creationId xmlns:a16="http://schemas.microsoft.com/office/drawing/2014/main" id="{D25215BB-120F-43D2-AB83-61B1070C061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534900" y="1238250"/>
              <a:ext cx="457200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Bu grafik, Excel sürümünüzde kullanılamaz.
Bu şekli düzenlemek veya bu çalışma kitabını farklı bir dosya biçiminde kaydetmek grafiğin kalıcı olarak bozulmasına neden olur.</a:t>
              </a:r>
            </a:p>
          </xdr:txBody>
        </xdr:sp>
      </mc:Fallback>
    </mc:AlternateContent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0</xdr:rowOff>
    </xdr:from>
    <xdr:to>
      <xdr:col>16</xdr:col>
      <xdr:colOff>447675</xdr:colOff>
      <xdr:row>20</xdr:row>
      <xdr:rowOff>180975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B8A55B4B-B46D-4B50-AF19-56563C3D87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8</xdr:col>
      <xdr:colOff>247649</xdr:colOff>
      <xdr:row>5</xdr:row>
      <xdr:rowOff>171450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id="{E6C9F3DE-FA18-47D5-9A49-CCFDD4F5446F}"/>
            </a:ext>
          </a:extLst>
        </xdr:cNvPr>
        <xdr:cNvSpPr/>
      </xdr:nvSpPr>
      <xdr:spPr>
        <a:xfrm>
          <a:off x="2152650" y="0"/>
          <a:ext cx="5133974" cy="12096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400"/>
            <a:t>Aynı parçayı iki farklı kalıpta üretebiliyoruz.</a:t>
          </a:r>
          <a:endParaRPr lang="tr-TR" sz="1400" baseline="0"/>
        </a:p>
        <a:p>
          <a:pPr algn="ctr"/>
          <a:r>
            <a:rPr lang="tr-TR" sz="1400"/>
            <a:t>Her iki kalıptan 100’er örnek aldık.</a:t>
          </a:r>
        </a:p>
        <a:p>
          <a:pPr algn="ctr"/>
          <a:r>
            <a:rPr lang="tr-TR" sz="1400"/>
            <a:t>1. kalıbın ürünleri</a:t>
          </a:r>
          <a:r>
            <a:rPr lang="tr-TR" sz="1400" baseline="0"/>
            <a:t> </a:t>
          </a:r>
          <a:r>
            <a:rPr lang="tr-TR" sz="1400"/>
            <a:t>2. kalıba</a:t>
          </a:r>
          <a:r>
            <a:rPr lang="tr-TR" sz="1400" baseline="0"/>
            <a:t> kıyasla</a:t>
          </a:r>
          <a:r>
            <a:rPr lang="tr-TR" sz="1400"/>
            <a:t> büyük mü çıkıyor?</a:t>
          </a:r>
        </a:p>
      </xdr:txBody>
    </xdr:sp>
    <xdr:clientData/>
  </xdr:twoCellAnchor>
  <xdr:twoCellAnchor>
    <xdr:from>
      <xdr:col>17</xdr:col>
      <xdr:colOff>0</xdr:colOff>
      <xdr:row>6</xdr:row>
      <xdr:rowOff>0</xdr:rowOff>
    </xdr:from>
    <xdr:to>
      <xdr:col>24</xdr:col>
      <xdr:colOff>304800</xdr:colOff>
      <xdr:row>19</xdr:row>
      <xdr:rowOff>142875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Chart 5">
              <a:extLst>
                <a:ext uri="{FF2B5EF4-FFF2-40B4-BE49-F238E27FC236}">
                  <a16:creationId xmlns:a16="http://schemas.microsoft.com/office/drawing/2014/main" id="{E479BCC9-D188-4C14-A26F-F17D92A67E9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534900" y="1238250"/>
              <a:ext cx="457200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Bu grafik, Excel sürümünüzde kullanılamaz.
Bu şekli düzenlemek veya bu çalışma kitabını farklı bir dosya biçiminde kaydetmek grafiğin kalıcı olarak bozulmasına neden olur.</a:t>
              </a:r>
            </a:p>
          </xdr:txBody>
        </xdr:sp>
      </mc:Fallback>
    </mc:AlternateContent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6</xdr:col>
      <xdr:colOff>1276350</xdr:colOff>
      <xdr:row>4</xdr:row>
      <xdr:rowOff>85725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7E85DC-DC3C-4D5C-9EF6-5725F763BD4D}"/>
            </a:ext>
          </a:extLst>
        </xdr:cNvPr>
        <xdr:cNvSpPr/>
      </xdr:nvSpPr>
      <xdr:spPr>
        <a:xfrm>
          <a:off x="2209800" y="0"/>
          <a:ext cx="5905500" cy="952500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400"/>
            <a:t>Aynı ürünü hem karayolu hem deniz yolu</a:t>
          </a:r>
          <a:r>
            <a:rPr lang="tr-TR" sz="1400" baseline="0"/>
            <a:t> ile gönderebiliyoruz</a:t>
          </a:r>
          <a:r>
            <a:rPr lang="tr-TR" sz="1400"/>
            <a:t>.</a:t>
          </a:r>
          <a:r>
            <a:rPr lang="tr-TR" sz="1400" baseline="0"/>
            <a:t> </a:t>
          </a:r>
        </a:p>
        <a:p>
          <a:pPr algn="ctr"/>
          <a:r>
            <a:rPr lang="tr-TR" sz="1400"/>
            <a:t>Her iki yöntemden 5’er örnek süre ölçtük.</a:t>
          </a:r>
          <a:endParaRPr lang="tr-TR" sz="1200"/>
        </a:p>
        <a:p>
          <a:pPr algn="ctr"/>
          <a:r>
            <a:rPr lang="tr-TR" sz="1400"/>
            <a:t>Bu iki yöntem üretimi arasında fark var mı?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6</xdr:col>
      <xdr:colOff>1276350</xdr:colOff>
      <xdr:row>4</xdr:row>
      <xdr:rowOff>85725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47351689-ED23-4DFA-9450-2D5B8E9CFF57}"/>
            </a:ext>
          </a:extLst>
        </xdr:cNvPr>
        <xdr:cNvSpPr/>
      </xdr:nvSpPr>
      <xdr:spPr>
        <a:xfrm>
          <a:off x="2209800" y="0"/>
          <a:ext cx="5905500" cy="952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400"/>
            <a:t>Aynı parçayı iki farklı kalıpta üretebiliyoruz.</a:t>
          </a:r>
          <a:r>
            <a:rPr lang="tr-TR" sz="1400" baseline="0"/>
            <a:t> </a:t>
          </a:r>
          <a:r>
            <a:rPr lang="tr-TR" sz="1400"/>
            <a:t>Her iki kalıptan 5’er örnek aldık.</a:t>
          </a:r>
          <a:endParaRPr lang="tr-TR" sz="1200"/>
        </a:p>
        <a:p>
          <a:pPr algn="ctr"/>
          <a:r>
            <a:rPr lang="tr-TR" sz="1400"/>
            <a:t>Bu iki kalıbın üretimi arasında fark var mı?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76200</xdr:colOff>
      <xdr:row>1</xdr:row>
      <xdr:rowOff>152400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774062D4-8DD7-4133-80CA-C53B547B9761}"/>
            </a:ext>
          </a:extLst>
        </xdr:cNvPr>
        <xdr:cNvSpPr/>
      </xdr:nvSpPr>
      <xdr:spPr>
        <a:xfrm>
          <a:off x="0" y="0"/>
          <a:ext cx="4381500" cy="1171575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400"/>
            <a:t>Aynı ürünü hem karayolu hem deniz yolu ile gönderebiliyoruz. </a:t>
          </a:r>
        </a:p>
        <a:p>
          <a:pPr algn="ctr"/>
          <a:r>
            <a:rPr lang="tr-TR" sz="1400"/>
            <a:t>Her iki yöntemden 5’er örnek süre ölçtük.</a:t>
          </a:r>
        </a:p>
        <a:p>
          <a:pPr algn="ctr"/>
          <a:r>
            <a:rPr lang="tr-TR" sz="1400"/>
            <a:t>İki</a:t>
          </a:r>
          <a:r>
            <a:rPr lang="tr-TR" sz="1400" baseline="0"/>
            <a:t> yöntem arasında 1 haftadan daha fazla bir fark var mı?</a:t>
          </a:r>
          <a:endParaRPr lang="tr-TR" sz="1400"/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1771650</xdr:colOff>
      <xdr:row>1</xdr:row>
      <xdr:rowOff>152400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C8275690-1543-4F04-B34F-C8417DD93E54}"/>
            </a:ext>
          </a:extLst>
        </xdr:cNvPr>
        <xdr:cNvSpPr/>
      </xdr:nvSpPr>
      <xdr:spPr>
        <a:xfrm>
          <a:off x="0" y="0"/>
          <a:ext cx="4257675" cy="11715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400"/>
            <a:t>Aynı parçayı iki farklı kalıpta üretebiliyoruz.</a:t>
          </a:r>
          <a:r>
            <a:rPr lang="tr-TR" sz="1400" baseline="0"/>
            <a:t> </a:t>
          </a:r>
          <a:r>
            <a:rPr lang="tr-TR" sz="1400"/>
            <a:t>Her iki kalıptan 5’er örnek aldık.</a:t>
          </a:r>
          <a:endParaRPr lang="tr-TR" sz="1200"/>
        </a:p>
        <a:p>
          <a:pPr algn="ctr"/>
          <a:r>
            <a:rPr lang="tr-TR" sz="1400"/>
            <a:t>Bu iki kalıbın üretimi arasında fark var mı?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1</xdr:rowOff>
    </xdr:from>
    <xdr:to>
      <xdr:col>15</xdr:col>
      <xdr:colOff>0</xdr:colOff>
      <xdr:row>14</xdr:row>
      <xdr:rowOff>190501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1BE4B136-B353-4C0E-924B-8F131988C2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457199</xdr:colOff>
      <xdr:row>0</xdr:row>
      <xdr:rowOff>1</xdr:rowOff>
    </xdr:from>
    <xdr:to>
      <xdr:col>6</xdr:col>
      <xdr:colOff>95250</xdr:colOff>
      <xdr:row>4</xdr:row>
      <xdr:rowOff>76200</xdr:rowOff>
    </xdr:to>
    <xdr:sp macro="" textlink="">
      <xdr:nvSpPr>
        <xdr:cNvPr id="3" name="Rectangle 6">
          <a:extLst>
            <a:ext uri="{FF2B5EF4-FFF2-40B4-BE49-F238E27FC236}">
              <a16:creationId xmlns:a16="http://schemas.microsoft.com/office/drawing/2014/main" id="{FD7420E0-30CB-45F8-BE78-712539E6A5D9}"/>
            </a:ext>
          </a:extLst>
        </xdr:cNvPr>
        <xdr:cNvSpPr/>
      </xdr:nvSpPr>
      <xdr:spPr>
        <a:xfrm>
          <a:off x="1762124" y="1"/>
          <a:ext cx="4248151" cy="105727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400"/>
            <a:t>0,01mm standart sapmayla,</a:t>
          </a:r>
          <a:r>
            <a:rPr lang="tr-TR" sz="1400" baseline="0"/>
            <a:t> </a:t>
          </a:r>
          <a:r>
            <a:rPr lang="tr-TR" sz="1400"/>
            <a:t>150mm boyunda</a:t>
          </a:r>
          <a:r>
            <a:rPr lang="tr-TR" sz="1400" baseline="0"/>
            <a:t> parça üretiyoruz. Üretimden rastgele 100 örnek çektik ve aşağıdaki boyları ölçtük. Ortalama uzunluk değişmiş midir? (Güven Aralığı %95) </a:t>
          </a:r>
          <a:endParaRPr lang="tr-TR" sz="1400"/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1419225</xdr:colOff>
      <xdr:row>1</xdr:row>
      <xdr:rowOff>114300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1236E49C-CB18-433E-B6E0-905DC0472F11}"/>
            </a:ext>
          </a:extLst>
        </xdr:cNvPr>
        <xdr:cNvSpPr/>
      </xdr:nvSpPr>
      <xdr:spPr>
        <a:xfrm>
          <a:off x="0" y="0"/>
          <a:ext cx="3905250" cy="1209675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400"/>
            <a:t>Gümrük mevzuatı değişimi</a:t>
          </a:r>
          <a:r>
            <a:rPr lang="tr-TR" sz="1400" baseline="0"/>
            <a:t> öncesi ve sonrası 5 ürünün gümrükten çekme süreleri ölçülmüştür.</a:t>
          </a:r>
        </a:p>
        <a:p>
          <a:pPr algn="ctr"/>
          <a:r>
            <a:rPr lang="tr-TR" sz="1400" baseline="0"/>
            <a:t>Mevzuat değişiminin süreye etkisi olmuş mu?</a:t>
          </a:r>
          <a:endParaRPr lang="tr-TR" sz="1400"/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1419225</xdr:colOff>
      <xdr:row>1</xdr:row>
      <xdr:rowOff>114300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E2CB04DF-4489-4F6F-97A0-6D0585C20B92}"/>
            </a:ext>
          </a:extLst>
        </xdr:cNvPr>
        <xdr:cNvSpPr/>
      </xdr:nvSpPr>
      <xdr:spPr>
        <a:xfrm>
          <a:off x="0" y="0"/>
          <a:ext cx="3905250" cy="12096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400"/>
            <a:t>5 işçinin</a:t>
          </a:r>
          <a:r>
            <a:rPr lang="tr-TR" sz="1400" baseline="0"/>
            <a:t> eğitim öncesi ve sonrası fire miktarları ölçülmüştür.</a:t>
          </a:r>
        </a:p>
        <a:p>
          <a:pPr algn="ctr"/>
          <a:r>
            <a:rPr lang="tr-TR" sz="1400" baseline="0"/>
            <a:t>Eğitimin fire sayısını değiştirme etkisi olmuş mu?</a:t>
          </a:r>
          <a:endParaRPr lang="tr-TR" sz="1400"/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1</xdr:rowOff>
    </xdr:from>
    <xdr:to>
      <xdr:col>18</xdr:col>
      <xdr:colOff>0</xdr:colOff>
      <xdr:row>14</xdr:row>
      <xdr:rowOff>190501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9B61D0D-722C-4319-859D-9AFA1EB28C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1581150</xdr:colOff>
      <xdr:row>1</xdr:row>
      <xdr:rowOff>180975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D70B60E3-09B6-4D09-9AC6-D08A201DAEF9}"/>
            </a:ext>
          </a:extLst>
        </xdr:cNvPr>
        <xdr:cNvSpPr/>
      </xdr:nvSpPr>
      <xdr:spPr>
        <a:xfrm>
          <a:off x="0" y="0"/>
          <a:ext cx="4067175" cy="1285875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400"/>
            <a:t>2 ayrı tedarikçiden alınan A ürününün </a:t>
          </a:r>
          <a:br>
            <a:rPr lang="tr-TR" sz="1400"/>
          </a:br>
          <a:r>
            <a:rPr lang="tr-TR" sz="1400" baseline="0"/>
            <a:t>fire miktarları ölçülmüştür.</a:t>
          </a:r>
        </a:p>
        <a:p>
          <a:pPr algn="ctr"/>
          <a:r>
            <a:rPr lang="tr-TR" sz="1400" baseline="0"/>
            <a:t>1. Tedarikçiden gelen 1000 üründe 47 fire, </a:t>
          </a:r>
          <a:br>
            <a:rPr lang="tr-TR" sz="1400" baseline="0"/>
          </a:br>
          <a:r>
            <a:rPr lang="tr-TR" sz="1400" baseline="0"/>
            <a:t>2. tedarikçinin 2500 ürününde 154 fire yakalanmıştır.</a:t>
          </a:r>
        </a:p>
        <a:p>
          <a:pPr algn="ctr"/>
          <a:r>
            <a:rPr lang="tr-TR" sz="1400" baseline="0"/>
            <a:t>İki tedarikçinin fire oranları arasında fark var mı?</a:t>
          </a:r>
          <a:endParaRPr lang="tr-TR" sz="1400"/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1</xdr:rowOff>
    </xdr:from>
    <xdr:to>
      <xdr:col>18</xdr:col>
      <xdr:colOff>0</xdr:colOff>
      <xdr:row>14</xdr:row>
      <xdr:rowOff>190501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D03DEE4A-2D70-46B7-B252-E08A9FEB36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1581150</xdr:colOff>
      <xdr:row>1</xdr:row>
      <xdr:rowOff>180975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id="{AD8BB899-7241-4D69-954C-A135E175A6F6}"/>
            </a:ext>
          </a:extLst>
        </xdr:cNvPr>
        <xdr:cNvSpPr/>
      </xdr:nvSpPr>
      <xdr:spPr>
        <a:xfrm>
          <a:off x="0" y="0"/>
          <a:ext cx="4067175" cy="1285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400"/>
            <a:t>2 işçinin A ürününü üretirken</a:t>
          </a:r>
          <a:r>
            <a:rPr lang="tr-TR" sz="1400" baseline="0"/>
            <a:t> fire miktarları ölçülmüştür.</a:t>
          </a:r>
        </a:p>
        <a:p>
          <a:pPr algn="ctr"/>
          <a:r>
            <a:rPr lang="tr-TR" sz="1400" baseline="0"/>
            <a:t>1. İşçi 1000 üründe 47 fire vermiş, 2. işçi 2500 üründe 154 fire vermiş.</a:t>
          </a:r>
        </a:p>
        <a:p>
          <a:pPr algn="ctr"/>
          <a:r>
            <a:rPr lang="tr-TR" sz="1400" baseline="0"/>
            <a:t>İkisinin fire oranları arasında fark var mı?</a:t>
          </a:r>
          <a:endParaRPr lang="tr-TR" sz="1400"/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4</xdr:col>
      <xdr:colOff>0</xdr:colOff>
      <xdr:row>1</xdr:row>
      <xdr:rowOff>104775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356B40D8-3700-4C1C-9D3B-117718BC5E58}"/>
            </a:ext>
          </a:extLst>
        </xdr:cNvPr>
        <xdr:cNvSpPr/>
      </xdr:nvSpPr>
      <xdr:spPr>
        <a:xfrm>
          <a:off x="19050" y="0"/>
          <a:ext cx="4705350" cy="828675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400"/>
            <a:t>Aynı ürünün 4 modeline dair, 1 yıl boyunca günlük gelen siparişleri aşağıdaki şekilde ölçülmüş. Bu modellerin talepleri</a:t>
          </a:r>
          <a:r>
            <a:rPr lang="tr-TR" sz="1400" baseline="0"/>
            <a:t> arasında anlamlı bir fark var mı?</a:t>
          </a:r>
          <a:endParaRPr lang="tr-TR" sz="1400"/>
        </a:p>
      </xdr:txBody>
    </xdr:sp>
    <xdr:clientData/>
  </xdr:twoCellAnchor>
  <xdr:twoCellAnchor>
    <xdr:from>
      <xdr:col>4</xdr:col>
      <xdr:colOff>495299</xdr:colOff>
      <xdr:row>0</xdr:row>
      <xdr:rowOff>266700</xdr:rowOff>
    </xdr:from>
    <xdr:to>
      <xdr:col>14</xdr:col>
      <xdr:colOff>161924</xdr:colOff>
      <xdr:row>18</xdr:row>
      <xdr:rowOff>66675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6FC47BE4-31DA-4686-BDA2-457244829A3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219699" y="266700"/>
              <a:ext cx="6334125" cy="40005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Bu grafik, Excel sürümünüzde kullanılamaz.
Bu şekli düzenlemek veya bu çalışma kitabını farklı bir dosya biçiminde kaydetmek grafiğin kalıcı olarak bozulmasına neden olur.</a:t>
              </a:r>
            </a:p>
          </xdr:txBody>
        </xdr:sp>
      </mc:Fallback>
    </mc:AlternateContent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4</xdr:col>
      <xdr:colOff>0</xdr:colOff>
      <xdr:row>1</xdr:row>
      <xdr:rowOff>104775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336A9AB3-A76B-456A-ABB9-1BE66A3294DF}"/>
            </a:ext>
          </a:extLst>
        </xdr:cNvPr>
        <xdr:cNvSpPr/>
      </xdr:nvSpPr>
      <xdr:spPr>
        <a:xfrm>
          <a:off x="19050" y="0"/>
          <a:ext cx="4705350" cy="8286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400"/>
            <a:t>4 kalıptan çıkan aynı ürünler aşağıdaki şekilde ölçülmüş. Bu kalıpların</a:t>
          </a:r>
          <a:r>
            <a:rPr lang="tr-TR" sz="1400" baseline="0"/>
            <a:t> arasında farklı boyutta üretim yapan var mı?</a:t>
          </a:r>
          <a:endParaRPr lang="tr-TR" sz="1400"/>
        </a:p>
      </xdr:txBody>
    </xdr:sp>
    <xdr:clientData/>
  </xdr:twoCellAnchor>
  <xdr:twoCellAnchor>
    <xdr:from>
      <xdr:col>4</xdr:col>
      <xdr:colOff>495299</xdr:colOff>
      <xdr:row>0</xdr:row>
      <xdr:rowOff>95250</xdr:rowOff>
    </xdr:from>
    <xdr:to>
      <xdr:col>14</xdr:col>
      <xdr:colOff>161924</xdr:colOff>
      <xdr:row>17</xdr:row>
      <xdr:rowOff>95250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Chart 1">
              <a:extLst>
                <a:ext uri="{FF2B5EF4-FFF2-40B4-BE49-F238E27FC236}">
                  <a16:creationId xmlns:a16="http://schemas.microsoft.com/office/drawing/2014/main" id="{574FFB1D-DC4B-4E08-8B2F-3821CCEEBD0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219699" y="95250"/>
              <a:ext cx="6334125" cy="40005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Bu grafik, Excel sürümünüzde kullanılamaz.
Bu şekli düzenlemek veya bu çalışma kitabını farklı bir dosya biçiminde kaydetmek grafiğin kalıcı olarak bozulmasına neden olur.</a:t>
              </a:r>
            </a:p>
          </xdr:txBody>
        </xdr:sp>
      </mc:Fallback>
    </mc:AlternateContent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236220</xdr:colOff>
      <xdr:row>3</xdr:row>
      <xdr:rowOff>53340</xdr:rowOff>
    </xdr:from>
    <xdr:to>
      <xdr:col>10</xdr:col>
      <xdr:colOff>541020</xdr:colOff>
      <xdr:row>18</xdr:row>
      <xdr:rowOff>53340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291A439-9FF2-4652-A826-0D670D2DF9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132522</xdr:colOff>
      <xdr:row>0</xdr:row>
      <xdr:rowOff>72888</xdr:rowOff>
    </xdr:from>
    <xdr:to>
      <xdr:col>10</xdr:col>
      <xdr:colOff>437322</xdr:colOff>
      <xdr:row>20</xdr:row>
      <xdr:rowOff>33131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61843D5-CEE1-4C60-9A40-F13C9A5426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139147</xdr:colOff>
      <xdr:row>20</xdr:row>
      <xdr:rowOff>106017</xdr:rowOff>
    </xdr:from>
    <xdr:to>
      <xdr:col>10</xdr:col>
      <xdr:colOff>443947</xdr:colOff>
      <xdr:row>35</xdr:row>
      <xdr:rowOff>66261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B17218A-7793-4904-8D6C-74F6064D11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581891</xdr:colOff>
      <xdr:row>8</xdr:row>
      <xdr:rowOff>48492</xdr:rowOff>
    </xdr:from>
    <xdr:to>
      <xdr:col>6</xdr:col>
      <xdr:colOff>595746</xdr:colOff>
      <xdr:row>18</xdr:row>
      <xdr:rowOff>96982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DB1B5039-07E5-4656-8E85-73AC2B6176FB}"/>
            </a:ext>
          </a:extLst>
        </xdr:cNvPr>
        <xdr:cNvCxnSpPr/>
      </xdr:nvCxnSpPr>
      <xdr:spPr>
        <a:xfrm flipV="1">
          <a:off x="4239491" y="619992"/>
          <a:ext cx="13855" cy="1953490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0</xdr:row>
      <xdr:rowOff>9524</xdr:rowOff>
    </xdr:from>
    <xdr:to>
      <xdr:col>5</xdr:col>
      <xdr:colOff>495300</xdr:colOff>
      <xdr:row>4</xdr:row>
      <xdr:rowOff>76199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35313094-4E54-4100-9A74-7C5F3C724482}"/>
            </a:ext>
          </a:extLst>
        </xdr:cNvPr>
        <xdr:cNvSpPr/>
      </xdr:nvSpPr>
      <xdr:spPr>
        <a:xfrm>
          <a:off x="1943100" y="9524"/>
          <a:ext cx="4229100" cy="1076325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400"/>
            <a:t>Çin'den 120 gün ortalama, 5 günlük standart sapmayla gemi üzerinden mal getirtiyoruz. Rastgele 20 taşımanın sürelerini ölçtük. Ortalama süre azalmış mıdır? (Güven Aralığı %95) </a:t>
          </a:r>
        </a:p>
      </xdr:txBody>
    </xdr:sp>
    <xdr:clientData/>
  </xdr:twoCellAnchor>
  <xdr:twoCellAnchor>
    <xdr:from>
      <xdr:col>6</xdr:col>
      <xdr:colOff>0</xdr:colOff>
      <xdr:row>1</xdr:row>
      <xdr:rowOff>0</xdr:rowOff>
    </xdr:from>
    <xdr:to>
      <xdr:col>14</xdr:col>
      <xdr:colOff>0</xdr:colOff>
      <xdr:row>13</xdr:row>
      <xdr:rowOff>190500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267567D-076E-4BEA-987B-B777DD2EFD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0</xdr:row>
      <xdr:rowOff>9524</xdr:rowOff>
    </xdr:from>
    <xdr:to>
      <xdr:col>5</xdr:col>
      <xdr:colOff>495300</xdr:colOff>
      <xdr:row>4</xdr:row>
      <xdr:rowOff>76199</xdr:rowOff>
    </xdr:to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05D752FE-CBD6-492E-83D8-FF0BF4B6DE36}"/>
            </a:ext>
          </a:extLst>
        </xdr:cNvPr>
        <xdr:cNvSpPr/>
      </xdr:nvSpPr>
      <xdr:spPr>
        <a:xfrm>
          <a:off x="1943100" y="9524"/>
          <a:ext cx="4229100" cy="10763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400"/>
            <a:t>0,01mm standart sapmayla,</a:t>
          </a:r>
          <a:r>
            <a:rPr lang="tr-TR" sz="1400" baseline="0"/>
            <a:t> </a:t>
          </a:r>
          <a:r>
            <a:rPr lang="tr-TR" sz="1400"/>
            <a:t>150mm boyunda</a:t>
          </a:r>
          <a:r>
            <a:rPr lang="tr-TR" sz="1400" baseline="0"/>
            <a:t> parça üretiyoruz. Üretimden rastgele 100 örnek çektik ve aşağıdaki boyları ölçtük. Ortalama uzunluk azalmış mıdır? (Güven Aralığı %95) </a:t>
          </a:r>
          <a:endParaRPr lang="tr-TR" sz="1400"/>
        </a:p>
      </xdr:txBody>
    </xdr:sp>
    <xdr:clientData/>
  </xdr:twoCellAnchor>
  <xdr:twoCellAnchor>
    <xdr:from>
      <xdr:col>6</xdr:col>
      <xdr:colOff>0</xdr:colOff>
      <xdr:row>1</xdr:row>
      <xdr:rowOff>0</xdr:rowOff>
    </xdr:from>
    <xdr:to>
      <xdr:col>14</xdr:col>
      <xdr:colOff>0</xdr:colOff>
      <xdr:row>13</xdr:row>
      <xdr:rowOff>190500</xdr:rowOff>
    </xdr:to>
    <xdr:graphicFrame macro="">
      <xdr:nvGraphicFramePr>
        <xdr:cNvPr id="3" name="Chart 5">
          <a:extLst>
            <a:ext uri="{FF2B5EF4-FFF2-40B4-BE49-F238E27FC236}">
              <a16:creationId xmlns:a16="http://schemas.microsoft.com/office/drawing/2014/main" id="{12FAFA65-0CAE-448C-8B3A-7A19AE51D0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1</xdr:rowOff>
    </xdr:from>
    <xdr:to>
      <xdr:col>13</xdr:col>
      <xdr:colOff>0</xdr:colOff>
      <xdr:row>17</xdr:row>
      <xdr:rowOff>190501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4D81687-4A29-4DE6-81A3-C462A65368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1952625</xdr:colOff>
      <xdr:row>0</xdr:row>
      <xdr:rowOff>0</xdr:rowOff>
    </xdr:from>
    <xdr:to>
      <xdr:col>6</xdr:col>
      <xdr:colOff>409574</xdr:colOff>
      <xdr:row>4</xdr:row>
      <xdr:rowOff>66675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A7509B02-7926-4554-B93E-C606BECC1ACF}"/>
            </a:ext>
          </a:extLst>
        </xdr:cNvPr>
        <xdr:cNvSpPr/>
      </xdr:nvSpPr>
      <xdr:spPr>
        <a:xfrm>
          <a:off x="3257550" y="0"/>
          <a:ext cx="4676774" cy="1057275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400"/>
            <a:t>Çin'den 120 gün ortalama, 5 günlük standart sapmayla gemi üzerinden mal getirtiyoruz. Rastgele 20 taşımanın sürelerini ölçtük. Ortalama süre artmış mıdır? (Güven Aralığı %95) 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1</xdr:rowOff>
    </xdr:from>
    <xdr:to>
      <xdr:col>13</xdr:col>
      <xdr:colOff>0</xdr:colOff>
      <xdr:row>17</xdr:row>
      <xdr:rowOff>190501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F4CC838-22BB-421B-AA4C-00EE45E5C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1952625</xdr:colOff>
      <xdr:row>0</xdr:row>
      <xdr:rowOff>0</xdr:rowOff>
    </xdr:from>
    <xdr:to>
      <xdr:col>6</xdr:col>
      <xdr:colOff>409574</xdr:colOff>
      <xdr:row>4</xdr:row>
      <xdr:rowOff>66675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id="{26DA38C4-7C97-4673-838B-E79F3B6B592C}"/>
            </a:ext>
          </a:extLst>
        </xdr:cNvPr>
        <xdr:cNvSpPr/>
      </xdr:nvSpPr>
      <xdr:spPr>
        <a:xfrm>
          <a:off x="1828800" y="0"/>
          <a:ext cx="4667249" cy="10572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400"/>
            <a:t>0,01mm standart sapmayla,</a:t>
          </a:r>
          <a:r>
            <a:rPr lang="tr-TR" sz="1400" baseline="0"/>
            <a:t> </a:t>
          </a:r>
          <a:r>
            <a:rPr lang="tr-TR" sz="1400"/>
            <a:t>150mm boyunda</a:t>
          </a:r>
          <a:r>
            <a:rPr lang="tr-TR" sz="1400" baseline="0"/>
            <a:t> parça üretiyoruz. Üretimden rastgele 100 örnek çektik ve aşağıdaki boyları ölçtük. Ortalama uzunluk artmış mıdır? </a:t>
          </a:r>
        </a:p>
        <a:p>
          <a:pPr algn="ctr"/>
          <a:r>
            <a:rPr lang="tr-TR" sz="1400" baseline="0"/>
            <a:t>(Güven Aralığı %95) </a:t>
          </a:r>
          <a:endParaRPr lang="tr-TR" sz="14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6</xdr:row>
      <xdr:rowOff>1</xdr:rowOff>
    </xdr:from>
    <xdr:to>
      <xdr:col>15</xdr:col>
      <xdr:colOff>0</xdr:colOff>
      <xdr:row>18</xdr:row>
      <xdr:rowOff>190501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0440328-A2A6-4F67-88BA-5E2E9F8829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</xdr:colOff>
      <xdr:row>0</xdr:row>
      <xdr:rowOff>0</xdr:rowOff>
    </xdr:from>
    <xdr:to>
      <xdr:col>6</xdr:col>
      <xdr:colOff>1</xdr:colOff>
      <xdr:row>5</xdr:row>
      <xdr:rowOff>28575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19F3F462-0205-4BBA-BEB6-FF734FDAAC28}"/>
            </a:ext>
          </a:extLst>
        </xdr:cNvPr>
        <xdr:cNvSpPr/>
      </xdr:nvSpPr>
      <xdr:spPr>
        <a:xfrm>
          <a:off x="1819276" y="0"/>
          <a:ext cx="4114800" cy="1266825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400"/>
            <a:t>Gümrükten çekilen plastik hammadde paketlerinin 15kg ortalaması olması gerekiyor. </a:t>
          </a:r>
        </a:p>
        <a:p>
          <a:pPr algn="ctr"/>
          <a:r>
            <a:rPr lang="tr-TR" sz="1400"/>
            <a:t>Rastgele 7 örnek çektik.</a:t>
          </a:r>
        </a:p>
        <a:p>
          <a:pPr algn="ctr"/>
          <a:r>
            <a:rPr lang="tr-TR" sz="1400"/>
            <a:t>Ortalama değişmiş mi?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6</xdr:row>
      <xdr:rowOff>1</xdr:rowOff>
    </xdr:from>
    <xdr:to>
      <xdr:col>15</xdr:col>
      <xdr:colOff>0</xdr:colOff>
      <xdr:row>18</xdr:row>
      <xdr:rowOff>190501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E7B7784-184E-4FA1-924D-6BAAD9A553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</xdr:colOff>
      <xdr:row>0</xdr:row>
      <xdr:rowOff>0</xdr:rowOff>
    </xdr:from>
    <xdr:to>
      <xdr:col>6</xdr:col>
      <xdr:colOff>1</xdr:colOff>
      <xdr:row>5</xdr:row>
      <xdr:rowOff>28575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3411B3DF-9FA5-4215-A6F3-9AC1BFBC1E11}"/>
            </a:ext>
          </a:extLst>
        </xdr:cNvPr>
        <xdr:cNvSpPr/>
      </xdr:nvSpPr>
      <xdr:spPr>
        <a:xfrm>
          <a:off x="1819276" y="0"/>
          <a:ext cx="4114800" cy="12668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400"/>
            <a:t>Ortalaması 150mm olan bir parça üretiyoruz.</a:t>
          </a:r>
        </a:p>
        <a:p>
          <a:pPr algn="ctr"/>
          <a:r>
            <a:rPr lang="tr-TR" sz="1400"/>
            <a:t>Rastgele 4 örnek çektik.</a:t>
          </a:r>
        </a:p>
        <a:p>
          <a:pPr algn="ctr"/>
          <a:r>
            <a:rPr lang="tr-TR" sz="1400"/>
            <a:t>Ortalama değişmiş mi?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jans/Trainings/Veri%20G&#246;rselle&#351;tirme/Da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Veriler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İşsizlik Oranı"/>
      <sheetName val="En Değerli 50"/>
      <sheetName val="Emekliler"/>
      <sheetName val="Kredi Talep"/>
      <sheetName val="Proje Planı"/>
      <sheetName val="Proje Planı (2)"/>
      <sheetName val="Proje Planı Yeni"/>
      <sheetName val="Proje Planı Yeni (2)"/>
      <sheetName val="Waterfall"/>
      <sheetName val="Gelirden Kara"/>
      <sheetName val="Anket"/>
      <sheetName val="Anket 2"/>
      <sheetName val="Kredi Vade"/>
      <sheetName val="Transparan Sütun"/>
      <sheetName val="Sütun Doküman"/>
      <sheetName val="Benzin"/>
      <sheetName val="GSMH - Değişim"/>
      <sheetName val="Dinamik Sütun"/>
      <sheetName val="Şekilli Sütun"/>
      <sheetName val="Gerçekleşen-Bütçe"/>
      <sheetName val="Facebook Kullanıcıları"/>
      <sheetName val="Güney Amerika Enflasyon"/>
      <sheetName val="Avrupa Ligleri - İlk 10"/>
      <sheetName val="Avrupa Ligleri"/>
      <sheetName val="=!0 Y Ekseni"/>
      <sheetName val="Pie Charts"/>
      <sheetName val="Pie Charts Doküman"/>
      <sheetName val="Gösterge"/>
      <sheetName val="Gösterge 2"/>
      <sheetName val="Gösterge 3"/>
      <sheetName val="Kur"/>
      <sheetName val="Yeni Milenyum"/>
      <sheetName val="Forecast"/>
      <sheetName val="Öngörü"/>
      <sheetName val="+ - Line"/>
      <sheetName val="Multiple Lines"/>
      <sheetName val="Türkiye Nüfusu"/>
      <sheetName val="Dünya Haritası"/>
      <sheetName val="Türkiye Excelden"/>
      <sheetName val="Türkiye Excelden (2)"/>
      <sheetName val="Dağılım"/>
      <sheetName val="Leyla ile Mecnun"/>
      <sheetName val="+ - Performans"/>
      <sheetName val="5 Büyük Ligin Takımları"/>
      <sheetName val="Men-Women"/>
      <sheetName val="Sheet2"/>
      <sheetName val="Potansiyel"/>
      <sheetName val="Ürün Satış"/>
      <sheetName val="GSMH - Tüm Ülkeler"/>
      <sheetName val="Dashboard"/>
      <sheetName val="İşlenmişVeri"/>
      <sheetName val="HamVeri"/>
      <sheetName val="Ürünler"/>
      <sheetName val="İşlenmişVeri 2"/>
      <sheetName val="Dashboard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">
          <cell r="A2">
            <v>1980</v>
          </cell>
          <cell r="B2">
            <v>96.525999999999996</v>
          </cell>
          <cell r="C2">
            <v>0</v>
          </cell>
          <cell r="F2">
            <v>1992</v>
          </cell>
          <cell r="I2">
            <v>2000</v>
          </cell>
        </row>
        <row r="3">
          <cell r="A3">
            <v>1981</v>
          </cell>
          <cell r="B3">
            <v>97.793999999999997</v>
          </cell>
          <cell r="C3">
            <v>0</v>
          </cell>
        </row>
        <row r="4">
          <cell r="A4">
            <v>1982</v>
          </cell>
          <cell r="B4">
            <v>88.853999999999999</v>
          </cell>
          <cell r="C4">
            <v>0</v>
          </cell>
        </row>
        <row r="5">
          <cell r="A5">
            <v>1983</v>
          </cell>
          <cell r="B5">
            <v>84.906000000000006</v>
          </cell>
          <cell r="C5">
            <v>0</v>
          </cell>
        </row>
        <row r="6">
          <cell r="A6">
            <v>1984</v>
          </cell>
          <cell r="B6">
            <v>82.582999999999998</v>
          </cell>
          <cell r="C6">
            <v>0</v>
          </cell>
        </row>
        <row r="7">
          <cell r="A7">
            <v>1985</v>
          </cell>
          <cell r="B7">
            <v>92.76</v>
          </cell>
          <cell r="C7">
            <v>0</v>
          </cell>
        </row>
        <row r="8">
          <cell r="A8">
            <v>1986</v>
          </cell>
          <cell r="B8">
            <v>102.304</v>
          </cell>
          <cell r="C8">
            <v>0</v>
          </cell>
        </row>
        <row r="9">
          <cell r="A9">
            <v>1987</v>
          </cell>
          <cell r="B9">
            <v>118.88500000000001</v>
          </cell>
          <cell r="C9">
            <v>0</v>
          </cell>
        </row>
        <row r="10">
          <cell r="A10">
            <v>1988</v>
          </cell>
          <cell r="B10">
            <v>125.15300000000001</v>
          </cell>
          <cell r="C10">
            <v>0</v>
          </cell>
        </row>
        <row r="11">
          <cell r="A11">
            <v>1989</v>
          </cell>
          <cell r="B11">
            <v>147.68799999999999</v>
          </cell>
          <cell r="C11">
            <v>0</v>
          </cell>
        </row>
        <row r="12">
          <cell r="A12">
            <v>1990</v>
          </cell>
          <cell r="B12">
            <v>207.375</v>
          </cell>
          <cell r="C12">
            <v>0</v>
          </cell>
        </row>
        <row r="13">
          <cell r="A13">
            <v>1991</v>
          </cell>
          <cell r="B13">
            <v>208.10900000000001</v>
          </cell>
          <cell r="C13">
            <v>0</v>
          </cell>
        </row>
        <row r="14">
          <cell r="A14">
            <v>1992</v>
          </cell>
          <cell r="B14">
            <v>219.09100000000001</v>
          </cell>
          <cell r="C14">
            <v>0</v>
          </cell>
        </row>
        <row r="15">
          <cell r="A15">
            <v>1993</v>
          </cell>
          <cell r="B15">
            <v>248.447</v>
          </cell>
          <cell r="C15">
            <v>0</v>
          </cell>
        </row>
        <row r="16">
          <cell r="A16">
            <v>1994</v>
          </cell>
          <cell r="B16">
            <v>179.208</v>
          </cell>
          <cell r="C16">
            <v>0</v>
          </cell>
        </row>
        <row r="17">
          <cell r="A17">
            <v>1995</v>
          </cell>
          <cell r="B17">
            <v>233.34</v>
          </cell>
          <cell r="C17">
            <v>0</v>
          </cell>
        </row>
        <row r="18">
          <cell r="A18">
            <v>1996</v>
          </cell>
          <cell r="B18">
            <v>250.26300000000001</v>
          </cell>
          <cell r="C18">
            <v>0</v>
          </cell>
        </row>
        <row r="19">
          <cell r="A19">
            <v>1997</v>
          </cell>
          <cell r="B19">
            <v>261.77499999999998</v>
          </cell>
          <cell r="C19">
            <v>0</v>
          </cell>
        </row>
        <row r="20">
          <cell r="A20">
            <v>1998</v>
          </cell>
          <cell r="B20">
            <v>276.012</v>
          </cell>
          <cell r="C20">
            <v>276.012</v>
          </cell>
        </row>
        <row r="21">
          <cell r="A21">
            <v>1999</v>
          </cell>
          <cell r="B21">
            <v>256.48500000000001</v>
          </cell>
          <cell r="C21">
            <v>0</v>
          </cell>
        </row>
        <row r="22">
          <cell r="A22">
            <v>2000</v>
          </cell>
          <cell r="B22">
            <v>273.08499999999998</v>
          </cell>
          <cell r="C22">
            <v>0</v>
          </cell>
        </row>
        <row r="23">
          <cell r="A23">
            <v>2001</v>
          </cell>
          <cell r="B23">
            <v>200.30500000000001</v>
          </cell>
          <cell r="C23">
            <v>0</v>
          </cell>
        </row>
        <row r="24">
          <cell r="A24">
            <v>2002</v>
          </cell>
          <cell r="B24">
            <v>238.34200000000001</v>
          </cell>
          <cell r="C24">
            <v>0</v>
          </cell>
        </row>
        <row r="25">
          <cell r="A25">
            <v>2003</v>
          </cell>
          <cell r="B25">
            <v>311.94400000000002</v>
          </cell>
          <cell r="C25">
            <v>0</v>
          </cell>
        </row>
        <row r="26">
          <cell r="A26">
            <v>2004</v>
          </cell>
          <cell r="B26">
            <v>404.85300000000001</v>
          </cell>
          <cell r="C26">
            <v>0</v>
          </cell>
        </row>
        <row r="27">
          <cell r="A27">
            <v>2005</v>
          </cell>
          <cell r="B27">
            <v>501.16300000000001</v>
          </cell>
          <cell r="C27">
            <v>0</v>
          </cell>
        </row>
        <row r="28">
          <cell r="A28">
            <v>2006</v>
          </cell>
          <cell r="B28">
            <v>550.79600000000005</v>
          </cell>
          <cell r="C28">
            <v>0</v>
          </cell>
        </row>
        <row r="29">
          <cell r="A29">
            <v>2007</v>
          </cell>
          <cell r="B29">
            <v>675.01</v>
          </cell>
          <cell r="C29">
            <v>0</v>
          </cell>
        </row>
        <row r="30">
          <cell r="A30">
            <v>2008</v>
          </cell>
          <cell r="B30">
            <v>764.64300000000003</v>
          </cell>
          <cell r="C30">
            <v>0</v>
          </cell>
        </row>
        <row r="31">
          <cell r="A31">
            <v>2009</v>
          </cell>
          <cell r="B31">
            <v>644.47</v>
          </cell>
          <cell r="C31">
            <v>0</v>
          </cell>
        </row>
        <row r="32">
          <cell r="A32">
            <v>2010</v>
          </cell>
          <cell r="B32">
            <v>772.29</v>
          </cell>
          <cell r="C32">
            <v>0</v>
          </cell>
        </row>
        <row r="33">
          <cell r="A33">
            <v>2011</v>
          </cell>
          <cell r="B33">
            <v>832.49699999999996</v>
          </cell>
          <cell r="C33">
            <v>0</v>
          </cell>
        </row>
        <row r="34">
          <cell r="A34">
            <v>2012</v>
          </cell>
          <cell r="B34">
            <v>873.69600000000003</v>
          </cell>
          <cell r="C34">
            <v>0</v>
          </cell>
        </row>
        <row r="35">
          <cell r="A35">
            <v>2013</v>
          </cell>
          <cell r="B35">
            <v>950.32799999999997</v>
          </cell>
          <cell r="C35">
            <v>0</v>
          </cell>
        </row>
        <row r="36">
          <cell r="A36">
            <v>2014</v>
          </cell>
          <cell r="B36">
            <v>934.07500000000005</v>
          </cell>
          <cell r="C36">
            <v>0</v>
          </cell>
        </row>
        <row r="37">
          <cell r="A37">
            <v>2015</v>
          </cell>
          <cell r="B37">
            <v>859.44899999999996</v>
          </cell>
          <cell r="C37">
            <v>0</v>
          </cell>
        </row>
        <row r="38">
          <cell r="A38">
            <v>2016</v>
          </cell>
          <cell r="B38">
            <v>863.39</v>
          </cell>
          <cell r="C38">
            <v>0</v>
          </cell>
        </row>
        <row r="39">
          <cell r="A39">
            <v>2017</v>
          </cell>
          <cell r="B39">
            <v>849.48</v>
          </cell>
          <cell r="C39">
            <v>0</v>
          </cell>
        </row>
        <row r="40">
          <cell r="A40">
            <v>2018</v>
          </cell>
          <cell r="B40">
            <v>909.88499999999999</v>
          </cell>
          <cell r="C40">
            <v>0</v>
          </cell>
        </row>
        <row r="41">
          <cell r="A41">
            <v>2019</v>
          </cell>
          <cell r="B41">
            <v>961.65499999999997</v>
          </cell>
          <cell r="C41">
            <v>0</v>
          </cell>
        </row>
        <row r="42">
          <cell r="A42">
            <v>2020</v>
          </cell>
          <cell r="B42">
            <v>1025.646</v>
          </cell>
          <cell r="C42">
            <v>0</v>
          </cell>
        </row>
        <row r="43">
          <cell r="A43">
            <v>2021</v>
          </cell>
          <cell r="B43">
            <v>1089.7</v>
          </cell>
          <cell r="C43">
            <v>0</v>
          </cell>
        </row>
        <row r="44">
          <cell r="A44">
            <v>2022</v>
          </cell>
          <cell r="B44">
            <v>1155.941</v>
          </cell>
          <cell r="C44">
            <v>0</v>
          </cell>
        </row>
        <row r="45">
          <cell r="A45">
            <v>2023</v>
          </cell>
          <cell r="B45">
            <v>1223.8820000000001</v>
          </cell>
          <cell r="C45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üşteri Bilgileri"/>
      <sheetName val="Şifre Gönderim B"/>
      <sheetName val="Satış Pivot"/>
      <sheetName val="Satış Bilgileri"/>
      <sheetName val="Ürünler"/>
      <sheetName val="Ürün Maliyet"/>
      <sheetName val="Ürün Maliyet (2)"/>
      <sheetName val="Anket Örneklemi"/>
      <sheetName val="Parça Boyu"/>
      <sheetName val="Test Seçim"/>
      <sheetName val="z testi çift kuyruk"/>
      <sheetName val="z testi alt kuyruk"/>
      <sheetName val="z testi üst kuyruk"/>
      <sheetName val="t testi çift kuyruk"/>
      <sheetName val="t testi alt kuyruk"/>
      <sheetName val="t testi üst kuyruk"/>
      <sheetName val="p testi çift kuyruk"/>
      <sheetName val="p testi alt kuyruk"/>
      <sheetName val="p testi üst kuyruk"/>
      <sheetName val="ÇÖ - z testi çift kuyruk"/>
      <sheetName val="ÇÖ - z testi alt kuyruk"/>
      <sheetName val="ÇÖ - z testi üst kuyruk"/>
      <sheetName val="ÇÖ - t testi eş var - çift kuyr"/>
      <sheetName val="ÇÖ - t testi varX - çift kuyruk"/>
      <sheetName val="ÇÖ - t testi bağımlı - çift kuy"/>
      <sheetName val="ÇÖ - p testi - çift kuyruk"/>
      <sheetName val="4 Kalıp"/>
      <sheetName val="Dağılım Setleri"/>
      <sheetName val="Üretimde Fire"/>
      <sheetName val="Norm.s.dist"/>
      <sheetName val="Norm.t.d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6">
          <cell r="H16" t="str">
            <v>Örneklem</v>
          </cell>
          <cell r="K16" t="str">
            <v>z Kritik Alt</v>
          </cell>
          <cell r="N16" t="str">
            <v>z Kritik Üst</v>
          </cell>
        </row>
        <row r="17">
          <cell r="H17">
            <v>-1.8200000000661021</v>
          </cell>
          <cell r="I17">
            <v>7.6143273687046834E-2</v>
          </cell>
          <cell r="K17">
            <v>-1.9599639845400536</v>
          </cell>
          <cell r="L17">
            <v>5.8445069805035436E-2</v>
          </cell>
          <cell r="N17">
            <v>1.9599639845400536</v>
          </cell>
          <cell r="O17">
            <v>5.8445069805035436E-2</v>
          </cell>
        </row>
        <row r="18">
          <cell r="H18">
            <v>-1.8200000000661021</v>
          </cell>
          <cell r="I18">
            <v>0</v>
          </cell>
          <cell r="K18">
            <v>-1.9599639845400536</v>
          </cell>
          <cell r="L18">
            <v>0</v>
          </cell>
          <cell r="N18">
            <v>1.9599639845400536</v>
          </cell>
          <cell r="O18">
            <v>0</v>
          </cell>
        </row>
      </sheetData>
      <sheetData sheetId="11">
        <row r="17">
          <cell r="G17">
            <v>-1.8200000000661021</v>
          </cell>
          <cell r="H17">
            <v>7.6143273687046834E-2</v>
          </cell>
          <cell r="J17">
            <v>-1.6448536269514715</v>
          </cell>
          <cell r="K17">
            <v>0.10313564037537151</v>
          </cell>
        </row>
        <row r="18">
          <cell r="G18">
            <v>-1.8200000000661021</v>
          </cell>
          <cell r="H18">
            <v>0</v>
          </cell>
          <cell r="J18">
            <v>-1.6448536269514715</v>
          </cell>
          <cell r="K18">
            <v>0</v>
          </cell>
        </row>
      </sheetData>
      <sheetData sheetId="12">
        <row r="20">
          <cell r="F20">
            <v>1.94000000007577</v>
          </cell>
          <cell r="G20">
            <v>6.0765168945632671E-2</v>
          </cell>
          <cell r="I20">
            <v>1.6448536269514715</v>
          </cell>
          <cell r="J20">
            <v>0.10313564037537151</v>
          </cell>
        </row>
        <row r="21">
          <cell r="F21">
            <v>1.94000000007577</v>
          </cell>
          <cell r="G21">
            <v>0</v>
          </cell>
          <cell r="I21">
            <v>1.6448536269514715</v>
          </cell>
          <cell r="J21">
            <v>0</v>
          </cell>
        </row>
      </sheetData>
      <sheetData sheetId="13">
        <row r="2">
          <cell r="Q2">
            <v>-4</v>
          </cell>
          <cell r="R2">
            <v>9.1633611427444726E-3</v>
          </cell>
        </row>
        <row r="3">
          <cell r="Q3">
            <v>-3.8</v>
          </cell>
          <cell r="R3">
            <v>1.0875996116865797E-2</v>
          </cell>
        </row>
        <row r="4">
          <cell r="Q4">
            <v>-3.6</v>
          </cell>
          <cell r="R4">
            <v>1.2986622934728548E-2</v>
          </cell>
        </row>
        <row r="5">
          <cell r="Q5">
            <v>-3.4</v>
          </cell>
          <cell r="R5">
            <v>1.5604119051380573E-2</v>
          </cell>
        </row>
        <row r="6">
          <cell r="Q6">
            <v>-3.2</v>
          </cell>
          <cell r="R6">
            <v>1.887061415861228E-2</v>
          </cell>
        </row>
        <row r="7">
          <cell r="Q7">
            <v>-3</v>
          </cell>
          <cell r="R7">
            <v>2.2972037309241342E-2</v>
          </cell>
        </row>
        <row r="8">
          <cell r="Q8">
            <v>-2.8</v>
          </cell>
          <cell r="R8">
            <v>2.81516231782209E-2</v>
          </cell>
        </row>
        <row r="9">
          <cell r="Q9">
            <v>-2.6</v>
          </cell>
          <cell r="R9">
            <v>3.4726608402172142E-2</v>
          </cell>
        </row>
        <row r="10">
          <cell r="Q10">
            <v>-2.4</v>
          </cell>
          <cell r="R10">
            <v>4.3107594875663999E-2</v>
          </cell>
        </row>
        <row r="11">
          <cell r="Q11">
            <v>-2.2000000000000002</v>
          </cell>
          <cell r="R11">
            <v>5.3818288156802389E-2</v>
          </cell>
        </row>
        <row r="12">
          <cell r="Q12">
            <v>-2</v>
          </cell>
          <cell r="R12">
            <v>6.7509660663892967E-2</v>
          </cell>
        </row>
        <row r="13">
          <cell r="Q13">
            <v>-1.8</v>
          </cell>
          <cell r="R13">
            <v>8.4955759279738682E-2</v>
          </cell>
        </row>
        <row r="14">
          <cell r="Q14">
            <v>-1.6</v>
          </cell>
          <cell r="R14">
            <v>0.10700705749349003</v>
          </cell>
        </row>
        <row r="15">
          <cell r="Q15">
            <v>-1.4</v>
          </cell>
          <cell r="R15">
            <v>0.13446171682048136</v>
          </cell>
        </row>
        <row r="16">
          <cell r="Q16">
            <v>-1.2</v>
          </cell>
          <cell r="R16">
            <v>0.16780158735749706</v>
          </cell>
        </row>
        <row r="17">
          <cell r="Q17">
            <v>-1</v>
          </cell>
          <cell r="R17">
            <v>0.20674833578317209</v>
          </cell>
        </row>
        <row r="18">
          <cell r="Q18">
            <v>-0.8</v>
          </cell>
          <cell r="R18">
            <v>0.2496659048220892</v>
          </cell>
        </row>
        <row r="19">
          <cell r="Q19">
            <v>-0.6</v>
          </cell>
          <cell r="R19">
            <v>0.29301067996481306</v>
          </cell>
        </row>
        <row r="20">
          <cell r="Q20">
            <v>-0.4</v>
          </cell>
          <cell r="R20">
            <v>0.33127437234925833</v>
          </cell>
        </row>
        <row r="21">
          <cell r="H21">
            <v>-0.97632300045160847</v>
          </cell>
          <cell r="I21">
            <v>0.21167178943316883</v>
          </cell>
          <cell r="K21">
            <v>-3.1824463052837078</v>
          </cell>
          <cell r="L21">
            <v>1.9194076379786353E-2</v>
          </cell>
          <cell r="N21">
            <v>3.1824463052837078</v>
          </cell>
          <cell r="O21">
            <v>1.9194076379786353E-2</v>
          </cell>
          <cell r="Q21">
            <v>-0.2</v>
          </cell>
          <cell r="R21">
            <v>0.35794379463845583</v>
          </cell>
        </row>
        <row r="22">
          <cell r="H22">
            <v>-0.97632300045160847</v>
          </cell>
          <cell r="I22">
            <v>0</v>
          </cell>
          <cell r="K22">
            <v>-3.1824463052837078</v>
          </cell>
          <cell r="L22">
            <v>0</v>
          </cell>
          <cell r="N22">
            <v>3.1824463052837078</v>
          </cell>
          <cell r="O22">
            <v>0</v>
          </cell>
          <cell r="Q22">
            <v>0</v>
          </cell>
          <cell r="R22">
            <v>0.36755259694786152</v>
          </cell>
        </row>
        <row r="23">
          <cell r="Q23">
            <v>0.2</v>
          </cell>
          <cell r="R23">
            <v>0.35794379463845583</v>
          </cell>
        </row>
        <row r="24">
          <cell r="Q24">
            <v>0.4</v>
          </cell>
          <cell r="R24">
            <v>0.33127437234925833</v>
          </cell>
        </row>
        <row r="25">
          <cell r="Q25">
            <v>0.6</v>
          </cell>
          <cell r="R25">
            <v>0.29301067996481306</v>
          </cell>
        </row>
        <row r="26">
          <cell r="Q26">
            <v>0.8</v>
          </cell>
          <cell r="R26">
            <v>0.2496659048220892</v>
          </cell>
        </row>
        <row r="27">
          <cell r="Q27">
            <v>1</v>
          </cell>
          <cell r="R27">
            <v>0.20674833578317209</v>
          </cell>
        </row>
        <row r="28">
          <cell r="Q28">
            <v>1.2</v>
          </cell>
          <cell r="R28">
            <v>0.16780158735749706</v>
          </cell>
        </row>
        <row r="29">
          <cell r="Q29">
            <v>1.4</v>
          </cell>
          <cell r="R29">
            <v>0.13446171682048136</v>
          </cell>
        </row>
        <row r="30">
          <cell r="Q30">
            <v>1.6</v>
          </cell>
          <cell r="R30">
            <v>0.10700705749349003</v>
          </cell>
        </row>
        <row r="31">
          <cell r="Q31">
            <v>1.8</v>
          </cell>
          <cell r="R31">
            <v>8.4955759279738682E-2</v>
          </cell>
        </row>
        <row r="32">
          <cell r="Q32">
            <v>2</v>
          </cell>
          <cell r="R32">
            <v>6.7509660663892967E-2</v>
          </cell>
        </row>
        <row r="33">
          <cell r="Q33">
            <v>2.2000000000000002</v>
          </cell>
          <cell r="R33">
            <v>5.3818288156802389E-2</v>
          </cell>
        </row>
        <row r="34">
          <cell r="Q34">
            <v>2.4</v>
          </cell>
          <cell r="R34">
            <v>4.3107594875663999E-2</v>
          </cell>
        </row>
        <row r="35">
          <cell r="Q35">
            <v>2.6</v>
          </cell>
          <cell r="R35">
            <v>3.4726608402172142E-2</v>
          </cell>
        </row>
        <row r="36">
          <cell r="Q36">
            <v>2.80000000000001</v>
          </cell>
          <cell r="R36">
            <v>2.8151623178220599E-2</v>
          </cell>
        </row>
        <row r="37">
          <cell r="Q37">
            <v>3.0000000000000102</v>
          </cell>
          <cell r="R37">
            <v>2.2972037309241113E-2</v>
          </cell>
        </row>
        <row r="38">
          <cell r="Q38">
            <v>3.2000000000000099</v>
          </cell>
          <cell r="R38">
            <v>1.8870614158612093E-2</v>
          </cell>
        </row>
        <row r="39">
          <cell r="Q39">
            <v>3.4000000000000101</v>
          </cell>
          <cell r="R39">
            <v>1.5604119051380424E-2</v>
          </cell>
        </row>
        <row r="40">
          <cell r="Q40">
            <v>3.6000000000000099</v>
          </cell>
          <cell r="R40">
            <v>1.2986622934728438E-2</v>
          </cell>
        </row>
        <row r="41">
          <cell r="Q41">
            <v>3.80000000000001</v>
          </cell>
          <cell r="R41">
            <v>1.0875996116865704E-2</v>
          </cell>
        </row>
        <row r="42">
          <cell r="Q42">
            <v>4.0000000000000098</v>
          </cell>
          <cell r="R42">
            <v>9.1633611427443893E-3</v>
          </cell>
        </row>
      </sheetData>
      <sheetData sheetId="14">
        <row r="2">
          <cell r="P2">
            <v>-4</v>
          </cell>
          <cell r="Q2">
            <v>2.3462987093978288E-3</v>
          </cell>
        </row>
        <row r="3">
          <cell r="P3">
            <v>-3.8</v>
          </cell>
          <cell r="Q3">
            <v>3.2381376657724566E-3</v>
          </cell>
        </row>
        <row r="4">
          <cell r="P4">
            <v>-3.6</v>
          </cell>
          <cell r="Q4">
            <v>4.4866445690837633E-3</v>
          </cell>
        </row>
        <row r="5">
          <cell r="P5">
            <v>-3.4</v>
          </cell>
          <cell r="Q5">
            <v>6.2368858208918703E-3</v>
          </cell>
        </row>
        <row r="6">
          <cell r="P6">
            <v>-3.2</v>
          </cell>
          <cell r="Q6">
            <v>8.6907649979532306E-3</v>
          </cell>
        </row>
        <row r="7">
          <cell r="P7">
            <v>-3</v>
          </cell>
          <cell r="Q7">
            <v>1.2126090902239641E-2</v>
          </cell>
        </row>
        <row r="8">
          <cell r="P8">
            <v>-2.8</v>
          </cell>
          <cell r="Q8">
            <v>1.6918930610727512E-2</v>
          </cell>
        </row>
        <row r="9">
          <cell r="P9">
            <v>-2.6</v>
          </cell>
          <cell r="Q9">
            <v>2.356689024923864E-2</v>
          </cell>
        </row>
        <row r="10">
          <cell r="P10">
            <v>-2.4</v>
          </cell>
          <cell r="Q10">
            <v>3.270781688198017E-2</v>
          </cell>
        </row>
        <row r="11">
          <cell r="P11">
            <v>-2.2000000000000002</v>
          </cell>
          <cell r="Q11">
            <v>4.5123512071665449E-2</v>
          </cell>
        </row>
        <row r="12">
          <cell r="P12">
            <v>-2</v>
          </cell>
          <cell r="Q12">
            <v>6.1711568313873859E-2</v>
          </cell>
        </row>
        <row r="13">
          <cell r="P13">
            <v>-1.8</v>
          </cell>
          <cell r="Q13">
            <v>8.340195982213984E-2</v>
          </cell>
        </row>
        <row r="14">
          <cell r="P14">
            <v>-1.6</v>
          </cell>
          <cell r="Q14">
            <v>0.11099263828484215</v>
          </cell>
        </row>
        <row r="15">
          <cell r="P15">
            <v>-1.4</v>
          </cell>
          <cell r="Q15">
            <v>0.14488738506973386</v>
          </cell>
        </row>
        <row r="16">
          <cell r="P16">
            <v>-1.2</v>
          </cell>
          <cell r="Q16">
            <v>0.18474847054886537</v>
          </cell>
        </row>
        <row r="17">
          <cell r="P17">
            <v>-1</v>
          </cell>
          <cell r="Q17">
            <v>0.2291307333396316</v>
          </cell>
        </row>
        <row r="18">
          <cell r="P18">
            <v>-0.8</v>
          </cell>
          <cell r="Q18">
            <v>0.27523152442554832</v>
          </cell>
        </row>
        <row r="19">
          <cell r="P19">
            <v>-0.6</v>
          </cell>
          <cell r="Q19">
            <v>0.31893640997051925</v>
          </cell>
        </row>
        <row r="20">
          <cell r="P20">
            <v>-0.4</v>
          </cell>
          <cell r="Q20">
            <v>0.35530881052552982</v>
          </cell>
        </row>
        <row r="21">
          <cell r="G21">
            <v>-1.5920412713324341</v>
          </cell>
          <cell r="H21">
            <v>0.11222032356531868</v>
          </cell>
          <cell r="J21">
            <v>-1.8331129326562368</v>
          </cell>
          <cell r="K21">
            <v>7.9421439639962704E-2</v>
          </cell>
          <cell r="P21">
            <v>-0.2</v>
          </cell>
          <cell r="Q21">
            <v>0.37952570240150479</v>
          </cell>
        </row>
        <row r="22">
          <cell r="G22">
            <v>-1.5920412713324341</v>
          </cell>
          <cell r="H22">
            <v>0</v>
          </cell>
          <cell r="J22">
            <v>-1.8331129326562368</v>
          </cell>
          <cell r="K22">
            <v>0</v>
          </cell>
          <cell r="P22">
            <v>0</v>
          </cell>
          <cell r="Q22">
            <v>0.38803490887166864</v>
          </cell>
        </row>
        <row r="23">
          <cell r="P23">
            <v>0.2</v>
          </cell>
          <cell r="Q23">
            <v>0.37952570240150479</v>
          </cell>
        </row>
        <row r="24">
          <cell r="P24">
            <v>0.4</v>
          </cell>
          <cell r="Q24">
            <v>0.35530881052552982</v>
          </cell>
        </row>
        <row r="25">
          <cell r="P25">
            <v>0.6</v>
          </cell>
          <cell r="Q25">
            <v>0.31893640997051925</v>
          </cell>
        </row>
        <row r="26">
          <cell r="P26">
            <v>0.8</v>
          </cell>
          <cell r="Q26">
            <v>0.27523152442554832</v>
          </cell>
        </row>
        <row r="27">
          <cell r="P27">
            <v>1</v>
          </cell>
          <cell r="Q27">
            <v>0.2291307333396316</v>
          </cell>
        </row>
        <row r="28">
          <cell r="P28">
            <v>1.2</v>
          </cell>
          <cell r="Q28">
            <v>0.18474847054886537</v>
          </cell>
        </row>
        <row r="29">
          <cell r="P29">
            <v>1.4</v>
          </cell>
          <cell r="Q29">
            <v>0.14488738506973386</v>
          </cell>
        </row>
        <row r="30">
          <cell r="P30">
            <v>1.6</v>
          </cell>
          <cell r="Q30">
            <v>0.11099263828484215</v>
          </cell>
        </row>
        <row r="31">
          <cell r="P31">
            <v>1.8</v>
          </cell>
          <cell r="Q31">
            <v>8.340195982213984E-2</v>
          </cell>
        </row>
        <row r="32">
          <cell r="P32">
            <v>2</v>
          </cell>
          <cell r="Q32">
            <v>6.1711568313873859E-2</v>
          </cell>
        </row>
        <row r="33">
          <cell r="P33">
            <v>2.2000000000000002</v>
          </cell>
          <cell r="Q33">
            <v>4.5123512071665449E-2</v>
          </cell>
        </row>
        <row r="34">
          <cell r="P34">
            <v>2.4</v>
          </cell>
          <cell r="Q34">
            <v>3.270781688198017E-2</v>
          </cell>
        </row>
        <row r="35">
          <cell r="P35">
            <v>2.6</v>
          </cell>
          <cell r="Q35">
            <v>2.356689024923864E-2</v>
          </cell>
        </row>
        <row r="36">
          <cell r="P36">
            <v>2.80000000000001</v>
          </cell>
          <cell r="Q36">
            <v>1.6918930610727228E-2</v>
          </cell>
        </row>
        <row r="37">
          <cell r="P37">
            <v>3.0000000000000102</v>
          </cell>
          <cell r="Q37">
            <v>1.212609090223944E-2</v>
          </cell>
        </row>
        <row r="38">
          <cell r="P38">
            <v>3.2000000000000099</v>
          </cell>
          <cell r="Q38">
            <v>8.6907649979530849E-3</v>
          </cell>
        </row>
        <row r="39">
          <cell r="P39">
            <v>3.4000000000000101</v>
          </cell>
          <cell r="Q39">
            <v>6.2368858208917697E-3</v>
          </cell>
        </row>
        <row r="40">
          <cell r="P40">
            <v>3.6000000000000099</v>
          </cell>
          <cell r="Q40">
            <v>4.4866445690836974E-3</v>
          </cell>
        </row>
        <row r="41">
          <cell r="P41">
            <v>3.80000000000001</v>
          </cell>
          <cell r="Q41">
            <v>3.2381376657724054E-3</v>
          </cell>
        </row>
        <row r="42">
          <cell r="P42">
            <v>4.0000000000000098</v>
          </cell>
          <cell r="Q42">
            <v>2.3462987093977898E-3</v>
          </cell>
        </row>
      </sheetData>
      <sheetData sheetId="15">
        <row r="2">
          <cell r="P2">
            <v>-4</v>
          </cell>
          <cell r="Q2">
            <v>1.7833095141261486E-3</v>
          </cell>
        </row>
        <row r="3">
          <cell r="P3">
            <v>-3.8</v>
          </cell>
          <cell r="Q3">
            <v>2.5486292886393118E-3</v>
          </cell>
        </row>
        <row r="4">
          <cell r="P4">
            <v>-3.6</v>
          </cell>
          <cell r="Q4">
            <v>3.6516439816672019E-3</v>
          </cell>
        </row>
        <row r="5">
          <cell r="P5">
            <v>-3.4</v>
          </cell>
          <cell r="Q5">
            <v>5.2405243065673712E-3</v>
          </cell>
        </row>
        <row r="6">
          <cell r="P6">
            <v>-3.2</v>
          </cell>
          <cell r="Q6">
            <v>7.5245795353239501E-3</v>
          </cell>
        </row>
        <row r="7">
          <cell r="P7">
            <v>-3</v>
          </cell>
          <cell r="Q7">
            <v>1.0795166312517278E-2</v>
          </cell>
        </row>
        <row r="8">
          <cell r="P8">
            <v>-2.8</v>
          </cell>
          <cell r="Q8">
            <v>1.5449837673554423E-2</v>
          </cell>
        </row>
        <row r="9">
          <cell r="P9">
            <v>-2.6</v>
          </cell>
          <cell r="Q9">
            <v>2.2016665432135738E-2</v>
          </cell>
        </row>
        <row r="10">
          <cell r="P10">
            <v>-2.4</v>
          </cell>
          <cell r="Q10">
            <v>3.1172040065611445E-2</v>
          </cell>
        </row>
        <row r="11">
          <cell r="P11">
            <v>-2.2000000000000002</v>
          </cell>
          <cell r="Q11">
            <v>4.3739946551743E-2</v>
          </cell>
        </row>
        <row r="12">
          <cell r="P12">
            <v>-2</v>
          </cell>
          <cell r="Q12">
            <v>6.0654322655789787E-2</v>
          </cell>
        </row>
        <row r="13">
          <cell r="P13">
            <v>-1.8</v>
          </cell>
          <cell r="Q13">
            <v>8.286084841281946E-2</v>
          </cell>
        </row>
        <row r="14">
          <cell r="P14">
            <v>-1.6</v>
          </cell>
          <cell r="Q14">
            <v>0.11113508201783555</v>
          </cell>
        </row>
        <row r="15">
          <cell r="P15">
            <v>-1.4</v>
          </cell>
          <cell r="Q15">
            <v>0.14580731154192542</v>
          </cell>
        </row>
        <row r="16">
          <cell r="P16">
            <v>-1.2</v>
          </cell>
          <cell r="Q16">
            <v>0.18641765021169909</v>
          </cell>
        </row>
        <row r="17">
          <cell r="P17">
            <v>-1</v>
          </cell>
          <cell r="Q17">
            <v>0.23137787878337779</v>
          </cell>
        </row>
        <row r="18">
          <cell r="P18">
            <v>-0.8</v>
          </cell>
          <cell r="Q18">
            <v>0.27777389565823368</v>
          </cell>
        </row>
        <row r="19">
          <cell r="P19">
            <v>-0.6</v>
          </cell>
          <cell r="Q19">
            <v>0.32146916582732032</v>
          </cell>
        </row>
        <row r="20">
          <cell r="P20">
            <v>-0.4</v>
          </cell>
          <cell r="Q20">
            <v>0.35762193106229173</v>
          </cell>
        </row>
        <row r="21">
          <cell r="G21">
            <v>1.9167219108773421</v>
          </cell>
          <cell r="H21">
            <v>6.9206944440960344E-2</v>
          </cell>
          <cell r="J21">
            <v>1.795884818704043</v>
          </cell>
          <cell r="K21">
            <v>8.3379369534114997E-2</v>
          </cell>
          <cell r="P21">
            <v>-0.2</v>
          </cell>
          <cell r="Q21">
            <v>0.38158814270604402</v>
          </cell>
        </row>
        <row r="22">
          <cell r="G22">
            <v>1.9167219108773421</v>
          </cell>
          <cell r="H22">
            <v>0</v>
          </cell>
          <cell r="J22">
            <v>1.795884818704043</v>
          </cell>
          <cell r="K22">
            <v>0</v>
          </cell>
          <cell r="P22">
            <v>0</v>
          </cell>
          <cell r="Q22">
            <v>0.38998975705668926</v>
          </cell>
        </row>
        <row r="23">
          <cell r="P23">
            <v>0.2</v>
          </cell>
          <cell r="Q23">
            <v>0.38158814270604402</v>
          </cell>
        </row>
        <row r="24">
          <cell r="P24">
            <v>0.4</v>
          </cell>
          <cell r="Q24">
            <v>0.35762193106229173</v>
          </cell>
        </row>
        <row r="25">
          <cell r="P25">
            <v>0.6</v>
          </cell>
          <cell r="Q25">
            <v>0.32146916582732032</v>
          </cell>
        </row>
        <row r="26">
          <cell r="P26">
            <v>0.8</v>
          </cell>
          <cell r="Q26">
            <v>0.27777389565823368</v>
          </cell>
        </row>
        <row r="27">
          <cell r="P27">
            <v>1</v>
          </cell>
          <cell r="Q27">
            <v>0.23137787878337779</v>
          </cell>
        </row>
        <row r="28">
          <cell r="P28">
            <v>1.2</v>
          </cell>
          <cell r="Q28">
            <v>0.18641765021169909</v>
          </cell>
        </row>
        <row r="29">
          <cell r="P29">
            <v>1.4</v>
          </cell>
          <cell r="Q29">
            <v>0.14580731154192542</v>
          </cell>
        </row>
        <row r="30">
          <cell r="P30">
            <v>1.6</v>
          </cell>
          <cell r="Q30">
            <v>0.11113508201783555</v>
          </cell>
        </row>
        <row r="31">
          <cell r="P31">
            <v>1.8</v>
          </cell>
          <cell r="Q31">
            <v>8.286084841281946E-2</v>
          </cell>
        </row>
        <row r="32">
          <cell r="P32">
            <v>2</v>
          </cell>
          <cell r="Q32">
            <v>6.0654322655789787E-2</v>
          </cell>
        </row>
        <row r="33">
          <cell r="P33">
            <v>2.2000000000000002</v>
          </cell>
          <cell r="Q33">
            <v>4.3739946551743E-2</v>
          </cell>
        </row>
        <row r="34">
          <cell r="P34">
            <v>2.4</v>
          </cell>
          <cell r="Q34">
            <v>3.1172040065611445E-2</v>
          </cell>
        </row>
        <row r="35">
          <cell r="P35">
            <v>2.6</v>
          </cell>
          <cell r="Q35">
            <v>2.2016665432135738E-2</v>
          </cell>
        </row>
        <row r="36">
          <cell r="P36">
            <v>2.80000000000001</v>
          </cell>
          <cell r="Q36">
            <v>1.5449837673554132E-2</v>
          </cell>
        </row>
        <row r="37">
          <cell r="P37">
            <v>3.0000000000000102</v>
          </cell>
          <cell r="Q37">
            <v>1.0795166312517085E-2</v>
          </cell>
        </row>
        <row r="38">
          <cell r="P38">
            <v>3.2000000000000099</v>
          </cell>
          <cell r="Q38">
            <v>7.5245795353238235E-3</v>
          </cell>
        </row>
        <row r="39">
          <cell r="P39">
            <v>3.4000000000000101</v>
          </cell>
          <cell r="Q39">
            <v>5.2405243065672784E-3</v>
          </cell>
        </row>
        <row r="40">
          <cell r="P40">
            <v>3.6000000000000099</v>
          </cell>
          <cell r="Q40">
            <v>3.6516439816671343E-3</v>
          </cell>
        </row>
        <row r="41">
          <cell r="P41">
            <v>3.80000000000001</v>
          </cell>
          <cell r="Q41">
            <v>2.5486292886392654E-3</v>
          </cell>
        </row>
        <row r="42">
          <cell r="P42">
            <v>4.0000000000000098</v>
          </cell>
          <cell r="Q42">
            <v>1.7833095141261178E-3</v>
          </cell>
        </row>
      </sheetData>
      <sheetData sheetId="16">
        <row r="21">
          <cell r="H21">
            <v>-1.7186001564908264</v>
          </cell>
          <cell r="I21">
            <v>9.1105984789375441E-2</v>
          </cell>
          <cell r="K21">
            <v>-1.9599639845400536</v>
          </cell>
          <cell r="L21">
            <v>5.8445069805035436E-2</v>
          </cell>
          <cell r="N21">
            <v>1.9599639845400536</v>
          </cell>
          <cell r="O21">
            <v>5.8445069805035436E-2</v>
          </cell>
        </row>
        <row r="22">
          <cell r="H22">
            <v>-1.7186001564908264</v>
          </cell>
          <cell r="I22">
            <v>0</v>
          </cell>
          <cell r="K22">
            <v>-1.9599639845400536</v>
          </cell>
          <cell r="L22">
            <v>0</v>
          </cell>
          <cell r="N22">
            <v>1.9599639845400536</v>
          </cell>
          <cell r="O22">
            <v>0</v>
          </cell>
        </row>
      </sheetData>
      <sheetData sheetId="17">
        <row r="21">
          <cell r="H21">
            <v>-0.98205723228047215</v>
          </cell>
          <cell r="I21">
            <v>0.24631188103841442</v>
          </cell>
          <cell r="K21">
            <v>-1.6448536269514715</v>
          </cell>
          <cell r="L21">
            <v>0.10313564037537151</v>
          </cell>
        </row>
        <row r="22">
          <cell r="H22">
            <v>-0.98205723228047215</v>
          </cell>
          <cell r="I22">
            <v>0</v>
          </cell>
          <cell r="K22">
            <v>-1.6448536269514715</v>
          </cell>
          <cell r="L22">
            <v>0</v>
          </cell>
        </row>
      </sheetData>
      <sheetData sheetId="18">
        <row r="21">
          <cell r="H21">
            <v>1.964114464560945</v>
          </cell>
          <cell r="I21">
            <v>5.7971060598507165E-2</v>
          </cell>
          <cell r="K21">
            <v>1.6448536269514715</v>
          </cell>
          <cell r="L21">
            <v>0.10313564037537151</v>
          </cell>
        </row>
        <row r="22">
          <cell r="H22">
            <v>1.964114464560945</v>
          </cell>
          <cell r="I22">
            <v>0</v>
          </cell>
          <cell r="K22">
            <v>1.6448536269514715</v>
          </cell>
          <cell r="L22">
            <v>0</v>
          </cell>
        </row>
      </sheetData>
      <sheetData sheetId="19">
        <row r="23">
          <cell r="I23">
            <v>5.4233874836561951</v>
          </cell>
          <cell r="J23">
            <v>1.6365513932160205E-7</v>
          </cell>
          <cell r="L23">
            <v>-1.9599639845400536</v>
          </cell>
          <cell r="M23">
            <v>5.8445069805035436E-2</v>
          </cell>
          <cell r="O23">
            <v>1.9599639845400536</v>
          </cell>
          <cell r="P23">
            <v>5.8445069805035436E-2</v>
          </cell>
        </row>
        <row r="24">
          <cell r="I24">
            <v>5.4233874836561951</v>
          </cell>
          <cell r="J24">
            <v>0</v>
          </cell>
          <cell r="L24">
            <v>-1.9599639845400536</v>
          </cell>
          <cell r="M24">
            <v>0</v>
          </cell>
          <cell r="O24">
            <v>1.9599639845400536</v>
          </cell>
          <cell r="P24">
            <v>0</v>
          </cell>
        </row>
      </sheetData>
      <sheetData sheetId="20">
        <row r="23">
          <cell r="I23">
            <v>-1.7563653946755309</v>
          </cell>
          <cell r="J23">
            <v>8.5319842360136289E-2</v>
          </cell>
          <cell r="L23">
            <v>-1.6448536269514715</v>
          </cell>
          <cell r="M23">
            <v>0.10313564037537151</v>
          </cell>
        </row>
        <row r="24">
          <cell r="I24">
            <v>-1.7563653946755309</v>
          </cell>
          <cell r="J24">
            <v>0</v>
          </cell>
          <cell r="L24">
            <v>-1.6448536269514715</v>
          </cell>
          <cell r="M24">
            <v>0</v>
          </cell>
        </row>
      </sheetData>
      <sheetData sheetId="21">
        <row r="23">
          <cell r="I23">
            <v>1.4268905552054265</v>
          </cell>
          <cell r="J23">
            <v>0.14414336830488506</v>
          </cell>
          <cell r="L23">
            <v>1.6448536269514715</v>
          </cell>
          <cell r="M23">
            <v>0.10313564037537151</v>
          </cell>
        </row>
        <row r="24">
          <cell r="I24">
            <v>1.4268905552054265</v>
          </cell>
          <cell r="J24">
            <v>0</v>
          </cell>
          <cell r="L24">
            <v>1.6448536269514715</v>
          </cell>
          <cell r="M24">
            <v>0</v>
          </cell>
        </row>
      </sheetData>
      <sheetData sheetId="22"/>
      <sheetData sheetId="23"/>
      <sheetData sheetId="24"/>
      <sheetData sheetId="25">
        <row r="17">
          <cell r="K17">
            <v>-1.6771337392155616</v>
          </cell>
          <cell r="L17">
            <v>9.7751442537149402E-2</v>
          </cell>
          <cell r="N17">
            <v>-1.9599639845400536</v>
          </cell>
          <cell r="O17">
            <v>5.8445069805035436E-2</v>
          </cell>
          <cell r="Q17">
            <v>1.9599639845400536</v>
          </cell>
          <cell r="R17">
            <v>5.8445069805035436E-2</v>
          </cell>
        </row>
        <row r="18">
          <cell r="K18">
            <v>-1.6771337392155616</v>
          </cell>
          <cell r="L18">
            <v>0</v>
          </cell>
          <cell r="N18">
            <v>-1.9599639845400536</v>
          </cell>
          <cell r="O18">
            <v>0</v>
          </cell>
          <cell r="Q18">
            <v>1.9599639845400536</v>
          </cell>
          <cell r="R18">
            <v>0</v>
          </cell>
        </row>
      </sheetData>
      <sheetData sheetId="26"/>
      <sheetData sheetId="27"/>
      <sheetData sheetId="28"/>
      <sheetData sheetId="29">
        <row r="1">
          <cell r="B1" t="str">
            <v>Y</v>
          </cell>
        </row>
        <row r="2">
          <cell r="A2">
            <v>-3</v>
          </cell>
          <cell r="B2">
            <v>4.4318484119380075E-3</v>
          </cell>
        </row>
        <row r="3">
          <cell r="A3">
            <v>-2.8</v>
          </cell>
          <cell r="B3">
            <v>7.9154515829799686E-3</v>
          </cell>
        </row>
        <row r="4">
          <cell r="A4">
            <v>-2.6</v>
          </cell>
          <cell r="B4">
            <v>1.3582969233685613E-2</v>
          </cell>
        </row>
        <row r="5">
          <cell r="A5">
            <v>-2.4</v>
          </cell>
          <cell r="B5">
            <v>2.2394530294842899E-2</v>
          </cell>
        </row>
        <row r="6">
          <cell r="A6">
            <v>-2.2000000000000002</v>
          </cell>
          <cell r="B6">
            <v>3.5474592846231424E-2</v>
          </cell>
        </row>
        <row r="7">
          <cell r="A7">
            <v>-2</v>
          </cell>
          <cell r="B7">
            <v>5.3990966513188063E-2</v>
          </cell>
        </row>
        <row r="8">
          <cell r="A8">
            <v>-1.8</v>
          </cell>
          <cell r="B8">
            <v>7.8950158300894149E-2</v>
          </cell>
        </row>
        <row r="9">
          <cell r="A9">
            <v>-1.6</v>
          </cell>
          <cell r="B9">
            <v>0.11092083467945554</v>
          </cell>
        </row>
        <row r="10">
          <cell r="A10">
            <v>-1.4</v>
          </cell>
          <cell r="B10">
            <v>0.14972746563574488</v>
          </cell>
        </row>
        <row r="11">
          <cell r="A11">
            <v>-1.2</v>
          </cell>
          <cell r="B11">
            <v>0.19418605498321295</v>
          </cell>
        </row>
        <row r="12">
          <cell r="A12">
            <v>-1</v>
          </cell>
          <cell r="B12">
            <v>0.24197072451914337</v>
          </cell>
        </row>
        <row r="13">
          <cell r="A13">
            <v>-0.8</v>
          </cell>
          <cell r="B13">
            <v>0.28969155276148273</v>
          </cell>
        </row>
        <row r="14">
          <cell r="A14">
            <v>-0.6</v>
          </cell>
          <cell r="B14">
            <v>0.33322460289179967</v>
          </cell>
        </row>
        <row r="15">
          <cell r="A15">
            <v>-0.4</v>
          </cell>
          <cell r="B15">
            <v>0.36827014030332333</v>
          </cell>
        </row>
        <row r="16">
          <cell r="A16">
            <v>-0.2</v>
          </cell>
          <cell r="B16">
            <v>0.39104269397545588</v>
          </cell>
        </row>
        <row r="17">
          <cell r="A17">
            <v>0</v>
          </cell>
          <cell r="B17">
            <v>0.3989422804014327</v>
          </cell>
        </row>
        <row r="18">
          <cell r="A18">
            <v>0.2</v>
          </cell>
          <cell r="B18">
            <v>0.39104269397545588</v>
          </cell>
        </row>
        <row r="19">
          <cell r="A19">
            <v>0.4</v>
          </cell>
          <cell r="B19">
            <v>0.36827014030332333</v>
          </cell>
        </row>
        <row r="20">
          <cell r="A20">
            <v>0.6</v>
          </cell>
          <cell r="B20">
            <v>0.33322460289179967</v>
          </cell>
        </row>
        <row r="21">
          <cell r="A21">
            <v>0.8</v>
          </cell>
          <cell r="B21">
            <v>0.28969155276148273</v>
          </cell>
        </row>
        <row r="22">
          <cell r="A22">
            <v>1</v>
          </cell>
          <cell r="B22">
            <v>0.24197072451914337</v>
          </cell>
        </row>
        <row r="23">
          <cell r="A23">
            <v>1.2</v>
          </cell>
          <cell r="B23">
            <v>0.19418605498321295</v>
          </cell>
        </row>
        <row r="24">
          <cell r="A24">
            <v>1.4</v>
          </cell>
          <cell r="B24">
            <v>0.14972746563574488</v>
          </cell>
        </row>
        <row r="25">
          <cell r="A25">
            <v>1.6</v>
          </cell>
          <cell r="B25">
            <v>0.11092083467945554</v>
          </cell>
        </row>
        <row r="26">
          <cell r="A26">
            <v>1.8</v>
          </cell>
          <cell r="B26">
            <v>7.8950158300894149E-2</v>
          </cell>
        </row>
        <row r="27">
          <cell r="A27">
            <v>2</v>
          </cell>
          <cell r="B27">
            <v>5.3990966513188063E-2</v>
          </cell>
        </row>
        <row r="28">
          <cell r="A28">
            <v>2.2000000000000002</v>
          </cell>
          <cell r="B28">
            <v>3.5474592846231424E-2</v>
          </cell>
        </row>
        <row r="29">
          <cell r="A29">
            <v>2.4</v>
          </cell>
          <cell r="B29">
            <v>2.2394530294842899E-2</v>
          </cell>
        </row>
        <row r="30">
          <cell r="A30">
            <v>2.6</v>
          </cell>
          <cell r="B30">
            <v>1.3582969233685613E-2</v>
          </cell>
        </row>
        <row r="31">
          <cell r="A31">
            <v>2.80000000000001</v>
          </cell>
          <cell r="B31">
            <v>7.915451582979743E-3</v>
          </cell>
        </row>
        <row r="32">
          <cell r="A32">
            <v>3.0000000000000102</v>
          </cell>
          <cell r="B32">
            <v>4.431848411937874E-3</v>
          </cell>
        </row>
      </sheetData>
      <sheetData sheetId="30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20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153AB-484C-434E-85B1-C4D7D368436C}">
  <dimension ref="A1"/>
  <sheetViews>
    <sheetView showGridLines="0" topLeftCell="R29" zoomScale="175" zoomScaleNormal="175" workbookViewId="0">
      <selection activeCell="W40" sqref="W40"/>
    </sheetView>
  </sheetViews>
  <sheetFormatPr defaultRowHeight="1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D858E-0608-4FD6-B6F7-435836C6C2AA}">
  <sheetPr>
    <tabColor rgb="FFFF942C"/>
  </sheetPr>
  <dimension ref="A1:Q83"/>
  <sheetViews>
    <sheetView workbookViewId="0">
      <selection activeCell="A12" sqref="A12"/>
    </sheetView>
  </sheetViews>
  <sheetFormatPr defaultRowHeight="18.75"/>
  <cols>
    <col min="1" max="1" width="17.28515625" style="3" customWidth="1"/>
    <col min="2" max="2" width="7.7109375" style="9" customWidth="1"/>
    <col min="3" max="3" width="29.28515625" style="9" customWidth="1"/>
    <col min="4" max="4" width="14.7109375" style="9" customWidth="1"/>
    <col min="5" max="14" width="9.140625" style="9" customWidth="1"/>
    <col min="15" max="15" width="9.140625" style="9"/>
    <col min="16" max="17" width="9.140625" style="6"/>
    <col min="18" max="16384" width="9.140625" style="9"/>
  </cols>
  <sheetData>
    <row r="1" spans="1:17" ht="22.5" customHeight="1">
      <c r="A1" s="73" t="s">
        <v>152</v>
      </c>
      <c r="P1" s="6" t="s">
        <v>28</v>
      </c>
      <c r="Q1" s="6" t="str">
        <f>"f (t) - "&amp;COUNT(A:A)-1&amp;"df"</f>
        <v>f (t) - 6df</v>
      </c>
    </row>
    <row r="2" spans="1:17">
      <c r="A2" s="74">
        <v>14.996</v>
      </c>
      <c r="P2" s="6">
        <v>-4</v>
      </c>
      <c r="Q2" s="6">
        <f t="shared" ref="Q2:Q42" si="0">_xlfn.T.DIST(P2,COUNT(A:A)-1,FALSE)</f>
        <v>4.0545778608199745E-3</v>
      </c>
    </row>
    <row r="3" spans="1:17">
      <c r="A3" s="4">
        <v>14.962</v>
      </c>
      <c r="P3" s="6">
        <v>-3.8</v>
      </c>
      <c r="Q3" s="6">
        <f t="shared" si="0"/>
        <v>5.2449567027362688E-3</v>
      </c>
    </row>
    <row r="4" spans="1:17">
      <c r="A4" s="4">
        <v>14.914</v>
      </c>
      <c r="P4" s="6">
        <v>-3.6</v>
      </c>
      <c r="Q4" s="6">
        <f t="shared" si="0"/>
        <v>6.8232433725721872E-3</v>
      </c>
    </row>
    <row r="5" spans="1:17">
      <c r="A5" s="67">
        <v>15.035</v>
      </c>
      <c r="P5" s="6">
        <v>-3.4</v>
      </c>
      <c r="Q5" s="6">
        <f t="shared" si="0"/>
        <v>8.9246097998422879E-3</v>
      </c>
    </row>
    <row r="6" spans="1:17">
      <c r="A6" s="4">
        <v>14.994999999999999</v>
      </c>
      <c r="P6" s="6">
        <v>-3.2</v>
      </c>
      <c r="Q6" s="6">
        <f t="shared" si="0"/>
        <v>1.1732050950381833E-2</v>
      </c>
    </row>
    <row r="7" spans="1:17">
      <c r="A7" s="4">
        <v>14.962999999999999</v>
      </c>
      <c r="C7" s="36" t="s">
        <v>8</v>
      </c>
      <c r="D7" s="9">
        <v>15</v>
      </c>
      <c r="P7" s="6">
        <v>-3</v>
      </c>
      <c r="Q7" s="6">
        <f t="shared" si="0"/>
        <v>1.5491933384829664E-2</v>
      </c>
    </row>
    <row r="8" spans="1:17">
      <c r="A8" s="4">
        <v>14.917999999999999</v>
      </c>
      <c r="C8" s="36" t="s">
        <v>13</v>
      </c>
      <c r="D8" s="18">
        <v>0.95</v>
      </c>
      <c r="P8" s="6">
        <v>-2.8</v>
      </c>
      <c r="Q8" s="6">
        <f t="shared" si="0"/>
        <v>2.0532825303762353E-2</v>
      </c>
    </row>
    <row r="9" spans="1:17">
      <c r="A9" s="4"/>
      <c r="C9" s="36" t="s">
        <v>7</v>
      </c>
      <c r="D9" s="22">
        <f>AVERAGE(A:A)</f>
        <v>14.968999999999998</v>
      </c>
      <c r="P9" s="6">
        <v>-2.6</v>
      </c>
      <c r="Q9" s="6">
        <f t="shared" si="0"/>
        <v>2.728648958835312E-2</v>
      </c>
    </row>
    <row r="10" spans="1:17">
      <c r="A10" s="4"/>
      <c r="C10" s="36" t="s">
        <v>27</v>
      </c>
      <c r="D10" s="21">
        <f>_xlfn.STDEV.S(A:A)</f>
        <v>4.372642221815113E-2</v>
      </c>
      <c r="P10" s="6">
        <v>-2.4</v>
      </c>
      <c r="Q10" s="6">
        <f t="shared" si="0"/>
        <v>3.6307755438038727E-2</v>
      </c>
    </row>
    <row r="11" spans="1:17">
      <c r="A11" s="4"/>
      <c r="C11" s="36"/>
      <c r="D11" s="52"/>
      <c r="P11" s="6">
        <v>-2.2000000000000002</v>
      </c>
      <c r="Q11" s="6">
        <f t="shared" si="0"/>
        <v>4.8286145626861149E-2</v>
      </c>
    </row>
    <row r="12" spans="1:17">
      <c r="A12" s="4"/>
      <c r="C12" s="36" t="s">
        <v>49</v>
      </c>
      <c r="D12" s="52" t="s">
        <v>134</v>
      </c>
      <c r="P12" s="6">
        <v>-2</v>
      </c>
      <c r="Q12" s="6">
        <f t="shared" si="0"/>
        <v>6.4036122618409685E-2</v>
      </c>
    </row>
    <row r="13" spans="1:17">
      <c r="A13" s="4"/>
      <c r="C13" s="36" t="s">
        <v>63</v>
      </c>
      <c r="D13" s="52" t="s">
        <v>135</v>
      </c>
      <c r="P13" s="6">
        <v>-1.8</v>
      </c>
      <c r="Q13" s="6">
        <f t="shared" si="0"/>
        <v>8.444484216157204E-2</v>
      </c>
    </row>
    <row r="14" spans="1:17">
      <c r="A14" s="4"/>
      <c r="C14" s="36"/>
      <c r="D14" s="52"/>
      <c r="P14" s="6">
        <v>-1.6</v>
      </c>
      <c r="Q14" s="6">
        <f t="shared" si="0"/>
        <v>0.11034860598905882</v>
      </c>
    </row>
    <row r="15" spans="1:17">
      <c r="A15" s="4"/>
      <c r="C15" s="49" t="s">
        <v>76</v>
      </c>
      <c r="D15" s="56">
        <f>(D9-D7)/(D10/SQRT(COUNT(A:A)))</f>
        <v>-1.8757146476292819</v>
      </c>
      <c r="P15" s="6">
        <v>-1.4</v>
      </c>
      <c r="Q15" s="6">
        <f t="shared" si="0"/>
        <v>0.14230799192559396</v>
      </c>
    </row>
    <row r="16" spans="1:17">
      <c r="A16" s="4"/>
      <c r="C16" s="50" t="s">
        <v>77</v>
      </c>
      <c r="D16" s="54">
        <f>_xlfn.T.INV(1-D8,COUNT(A:A)-1)</f>
        <v>-1.9431802805153022</v>
      </c>
      <c r="P16" s="6">
        <v>-1.2</v>
      </c>
      <c r="Q16" s="6">
        <f t="shared" si="0"/>
        <v>0.18026846186311341</v>
      </c>
    </row>
    <row r="17" spans="1:17">
      <c r="A17" s="4"/>
      <c r="C17" s="36"/>
      <c r="D17" s="52"/>
      <c r="P17" s="6">
        <v>-1</v>
      </c>
      <c r="Q17" s="6">
        <f t="shared" si="0"/>
        <v>0.22314229091652624</v>
      </c>
    </row>
    <row r="18" spans="1:17">
      <c r="A18" s="4"/>
      <c r="C18" s="36" t="s">
        <v>14</v>
      </c>
      <c r="D18" s="55" t="str">
        <f>IF(AND(D15&gt;=D16,D15&lt;=F16),D12,D13)</f>
        <v>ortalama&gt;=15</v>
      </c>
      <c r="E18" s="19"/>
      <c r="F18" s="19"/>
      <c r="P18" s="6">
        <v>-0.8</v>
      </c>
      <c r="Q18" s="6">
        <f t="shared" si="0"/>
        <v>0.26843352209199994</v>
      </c>
    </row>
    <row r="19" spans="1:17">
      <c r="A19" s="4"/>
      <c r="P19" s="6">
        <v>-0.6</v>
      </c>
      <c r="Q19" s="6">
        <f t="shared" si="0"/>
        <v>0.31212253303513976</v>
      </c>
    </row>
    <row r="20" spans="1:17">
      <c r="A20" s="4"/>
      <c r="G20" s="75" t="s">
        <v>24</v>
      </c>
      <c r="H20" s="75"/>
      <c r="I20" s="36"/>
      <c r="J20" s="76" t="s">
        <v>25</v>
      </c>
      <c r="K20" s="76"/>
      <c r="L20" s="36"/>
      <c r="P20" s="6">
        <v>-0.4</v>
      </c>
      <c r="Q20" s="6">
        <f t="shared" si="0"/>
        <v>0.34905393231589432</v>
      </c>
    </row>
    <row r="21" spans="1:17">
      <c r="A21" s="4"/>
      <c r="G21" s="57">
        <f>D15</f>
        <v>-1.8757146476292819</v>
      </c>
      <c r="H21" s="57">
        <f>_xlfn.T.DIST(G21,COUNT(A:A)-1,FALSE)</f>
        <v>7.6114307045010612E-2</v>
      </c>
      <c r="J21" s="58">
        <f>D16</f>
        <v>-1.9431802805153022</v>
      </c>
      <c r="K21" s="58">
        <f>_xlfn.T.DIST(J21,COUNT(A:A)-1,FALSE)</f>
        <v>6.9321617635068278E-2</v>
      </c>
      <c r="P21" s="6">
        <v>-0.2</v>
      </c>
      <c r="Q21" s="6">
        <f t="shared" si="0"/>
        <v>0.37393467774165567</v>
      </c>
    </row>
    <row r="22" spans="1:17">
      <c r="A22" s="4"/>
      <c r="G22" s="57">
        <f>D15</f>
        <v>-1.8757146476292819</v>
      </c>
      <c r="H22" s="57">
        <v>0</v>
      </c>
      <c r="J22" s="58">
        <f>D16</f>
        <v>-1.9431802805153022</v>
      </c>
      <c r="K22" s="58">
        <v>0</v>
      </c>
      <c r="P22" s="6">
        <v>0</v>
      </c>
      <c r="Q22" s="6">
        <f t="shared" si="0"/>
        <v>0.38273277230987157</v>
      </c>
    </row>
    <row r="23" spans="1:17">
      <c r="A23" s="4"/>
      <c r="P23" s="6">
        <v>0.2</v>
      </c>
      <c r="Q23" s="6">
        <f t="shared" si="0"/>
        <v>0.37393467774165567</v>
      </c>
    </row>
    <row r="24" spans="1:17">
      <c r="A24" s="4"/>
      <c r="P24" s="6">
        <v>0.4</v>
      </c>
      <c r="Q24" s="6">
        <f t="shared" si="0"/>
        <v>0.34905393231589432</v>
      </c>
    </row>
    <row r="25" spans="1:17">
      <c r="A25" s="4"/>
      <c r="P25" s="6">
        <v>0.6</v>
      </c>
      <c r="Q25" s="6">
        <f t="shared" si="0"/>
        <v>0.31212253303513976</v>
      </c>
    </row>
    <row r="26" spans="1:17">
      <c r="A26" s="4"/>
      <c r="P26" s="6">
        <v>0.8</v>
      </c>
      <c r="Q26" s="6">
        <f t="shared" si="0"/>
        <v>0.26843352209199994</v>
      </c>
    </row>
    <row r="27" spans="1:17">
      <c r="A27" s="4"/>
      <c r="P27" s="6">
        <v>1</v>
      </c>
      <c r="Q27" s="6">
        <f t="shared" si="0"/>
        <v>0.22314229091652624</v>
      </c>
    </row>
    <row r="28" spans="1:17">
      <c r="A28" s="4"/>
      <c r="P28" s="6">
        <v>1.2</v>
      </c>
      <c r="Q28" s="6">
        <f t="shared" si="0"/>
        <v>0.18026846186311341</v>
      </c>
    </row>
    <row r="29" spans="1:17">
      <c r="A29" s="4"/>
      <c r="P29" s="6">
        <v>1.4</v>
      </c>
      <c r="Q29" s="6">
        <f t="shared" si="0"/>
        <v>0.14230799192559396</v>
      </c>
    </row>
    <row r="30" spans="1:17">
      <c r="A30" s="4"/>
      <c r="P30" s="6">
        <v>1.6</v>
      </c>
      <c r="Q30" s="6">
        <f t="shared" si="0"/>
        <v>0.11034860598905882</v>
      </c>
    </row>
    <row r="31" spans="1:17">
      <c r="A31" s="4"/>
      <c r="P31" s="6">
        <v>1.8</v>
      </c>
      <c r="Q31" s="6">
        <f t="shared" si="0"/>
        <v>8.444484216157204E-2</v>
      </c>
    </row>
    <row r="32" spans="1:17">
      <c r="A32" s="4"/>
      <c r="P32" s="6">
        <v>2</v>
      </c>
      <c r="Q32" s="6">
        <f t="shared" si="0"/>
        <v>6.4036122618409685E-2</v>
      </c>
    </row>
    <row r="33" spans="1:17">
      <c r="A33" s="4"/>
      <c r="P33" s="6">
        <v>2.2000000000000002</v>
      </c>
      <c r="Q33" s="6">
        <f t="shared" si="0"/>
        <v>4.8286145626861149E-2</v>
      </c>
    </row>
    <row r="34" spans="1:17">
      <c r="A34" s="4"/>
      <c r="P34" s="6">
        <v>2.4</v>
      </c>
      <c r="Q34" s="6">
        <f t="shared" si="0"/>
        <v>3.6307755438038727E-2</v>
      </c>
    </row>
    <row r="35" spans="1:17">
      <c r="A35" s="4"/>
      <c r="P35" s="6">
        <v>2.6</v>
      </c>
      <c r="Q35" s="6">
        <f t="shared" si="0"/>
        <v>2.728648958835312E-2</v>
      </c>
    </row>
    <row r="36" spans="1:17">
      <c r="A36" s="4"/>
      <c r="P36" s="6">
        <v>2.80000000000001</v>
      </c>
      <c r="Q36" s="6">
        <f t="shared" si="0"/>
        <v>2.0532825303762076E-2</v>
      </c>
    </row>
    <row r="37" spans="1:17">
      <c r="A37" s="4"/>
      <c r="P37" s="6">
        <v>3.0000000000000102</v>
      </c>
      <c r="Q37" s="6">
        <f t="shared" si="0"/>
        <v>1.5491933384829456E-2</v>
      </c>
    </row>
    <row r="38" spans="1:17">
      <c r="A38" s="4"/>
      <c r="P38" s="6">
        <v>3.2000000000000099</v>
      </c>
      <c r="Q38" s="6">
        <f t="shared" si="0"/>
        <v>1.1732050950381673E-2</v>
      </c>
    </row>
    <row r="39" spans="1:17">
      <c r="A39" s="4"/>
      <c r="P39" s="6">
        <v>3.4000000000000101</v>
      </c>
      <c r="Q39" s="6">
        <f t="shared" si="0"/>
        <v>8.9246097998421647E-3</v>
      </c>
    </row>
    <row r="40" spans="1:17">
      <c r="A40" s="4"/>
      <c r="P40" s="6">
        <v>3.6000000000000099</v>
      </c>
      <c r="Q40" s="6">
        <f t="shared" si="0"/>
        <v>6.8232433725720987E-3</v>
      </c>
    </row>
    <row r="41" spans="1:17">
      <c r="A41" s="4"/>
      <c r="P41" s="6">
        <v>3.80000000000001</v>
      </c>
      <c r="Q41" s="6">
        <f t="shared" si="0"/>
        <v>5.2449567027361994E-3</v>
      </c>
    </row>
    <row r="42" spans="1:17">
      <c r="A42" s="4"/>
      <c r="P42" s="6">
        <v>4.0000000000000098</v>
      </c>
      <c r="Q42" s="6">
        <f t="shared" si="0"/>
        <v>4.0545778608199242E-3</v>
      </c>
    </row>
    <row r="43" spans="1:17">
      <c r="A43" s="4"/>
    </row>
    <row r="44" spans="1:17">
      <c r="A44" s="4"/>
    </row>
    <row r="45" spans="1:17">
      <c r="A45" s="4"/>
    </row>
    <row r="46" spans="1:17">
      <c r="A46" s="4"/>
    </row>
    <row r="47" spans="1:17">
      <c r="A47" s="4"/>
    </row>
    <row r="48" spans="1:17">
      <c r="A48" s="4"/>
    </row>
    <row r="49" spans="1:1">
      <c r="A49" s="4"/>
    </row>
    <row r="50" spans="1:1">
      <c r="A50" s="4"/>
    </row>
    <row r="51" spans="1:1">
      <c r="A51" s="4"/>
    </row>
    <row r="52" spans="1:1">
      <c r="A52" s="4"/>
    </row>
    <row r="53" spans="1:1">
      <c r="A53" s="4"/>
    </row>
    <row r="54" spans="1:1">
      <c r="A54" s="4"/>
    </row>
    <row r="55" spans="1:1">
      <c r="A55" s="4"/>
    </row>
    <row r="56" spans="1:1">
      <c r="A56" s="4"/>
    </row>
    <row r="57" spans="1:1">
      <c r="A57" s="4"/>
    </row>
    <row r="58" spans="1:1">
      <c r="A58" s="4"/>
    </row>
    <row r="59" spans="1:1">
      <c r="A59" s="4"/>
    </row>
    <row r="60" spans="1:1">
      <c r="A60" s="4"/>
    </row>
    <row r="61" spans="1:1">
      <c r="A61" s="4"/>
    </row>
    <row r="62" spans="1:1">
      <c r="A62" s="4"/>
    </row>
    <row r="63" spans="1:1">
      <c r="A63" s="4"/>
    </row>
    <row r="64" spans="1:1">
      <c r="A64" s="4"/>
    </row>
    <row r="65" spans="1:1">
      <c r="A65" s="4"/>
    </row>
    <row r="66" spans="1:1">
      <c r="A66" s="4"/>
    </row>
    <row r="67" spans="1:1">
      <c r="A67" s="4"/>
    </row>
    <row r="68" spans="1:1">
      <c r="A68" s="4"/>
    </row>
    <row r="69" spans="1:1">
      <c r="A69" s="4"/>
    </row>
    <row r="70" spans="1:1">
      <c r="A70" s="4"/>
    </row>
    <row r="71" spans="1:1">
      <c r="A71" s="4"/>
    </row>
    <row r="72" spans="1:1">
      <c r="A72" s="4"/>
    </row>
    <row r="73" spans="1:1">
      <c r="A73" s="4"/>
    </row>
    <row r="74" spans="1:1">
      <c r="A74" s="4"/>
    </row>
    <row r="75" spans="1:1">
      <c r="A75" s="4"/>
    </row>
    <row r="76" spans="1:1">
      <c r="A76" s="4"/>
    </row>
    <row r="77" spans="1:1">
      <c r="A77" s="4"/>
    </row>
    <row r="78" spans="1:1" ht="15">
      <c r="A78" s="9"/>
    </row>
    <row r="79" spans="1:1" ht="15">
      <c r="A79" s="9"/>
    </row>
    <row r="80" spans="1:1">
      <c r="A80" s="4"/>
    </row>
    <row r="81" spans="1:1">
      <c r="A81" s="4"/>
    </row>
    <row r="82" spans="1:1">
      <c r="A82" s="4"/>
    </row>
    <row r="83" spans="1:1">
      <c r="A83" s="4"/>
    </row>
  </sheetData>
  <mergeCells count="2">
    <mergeCell ref="G20:H20"/>
    <mergeCell ref="J20:K20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FF809-FA07-4EC8-A376-D0E229740BC4}">
  <sheetPr>
    <tabColor theme="8"/>
  </sheetPr>
  <dimension ref="A1:Q79"/>
  <sheetViews>
    <sheetView workbookViewId="0">
      <selection activeCell="P14" sqref="P14"/>
    </sheetView>
  </sheetViews>
  <sheetFormatPr defaultRowHeight="18.75"/>
  <cols>
    <col min="1" max="1" width="19.5703125" style="80" bestFit="1" customWidth="1"/>
    <col min="2" max="2" width="7.7109375" style="9" customWidth="1"/>
    <col min="3" max="3" width="29.28515625" style="9" customWidth="1"/>
    <col min="4" max="4" width="14.7109375" style="9" customWidth="1"/>
    <col min="5" max="14" width="9.140625" style="9" customWidth="1"/>
    <col min="15" max="15" width="9.140625" style="9"/>
    <col min="16" max="17" width="9.140625" style="6"/>
    <col min="18" max="16384" width="9.140625" style="9"/>
  </cols>
  <sheetData>
    <row r="1" spans="1:17" ht="22.5" customHeight="1">
      <c r="A1" s="79" t="s">
        <v>153</v>
      </c>
      <c r="P1" s="6" t="s">
        <v>28</v>
      </c>
      <c r="Q1" s="6" t="str">
        <f>"f (t) - "&amp;COUNT(A:A)-1&amp;"df"</f>
        <v>f (t) - 9df</v>
      </c>
    </row>
    <row r="2" spans="1:17">
      <c r="A2" s="24">
        <v>149.99600000000001</v>
      </c>
      <c r="P2" s="6">
        <v>-4</v>
      </c>
      <c r="Q2" s="6">
        <f t="shared" ref="Q2:Q42" si="0">_xlfn.T.DIST(P2,COUNT(A:A)-1,FALSE)</f>
        <v>2.3462987093978288E-3</v>
      </c>
    </row>
    <row r="3" spans="1:17">
      <c r="A3" s="80">
        <v>149.96199999999999</v>
      </c>
      <c r="P3" s="6">
        <v>-3.8</v>
      </c>
      <c r="Q3" s="6">
        <f t="shared" si="0"/>
        <v>3.2381376657724566E-3</v>
      </c>
    </row>
    <row r="4" spans="1:17">
      <c r="A4" s="80">
        <v>149.994</v>
      </c>
      <c r="P4" s="6">
        <v>-3.6</v>
      </c>
      <c r="Q4" s="6">
        <f t="shared" si="0"/>
        <v>4.4866445690837633E-3</v>
      </c>
    </row>
    <row r="5" spans="1:17">
      <c r="A5" s="80">
        <v>150.00899999999999</v>
      </c>
      <c r="P5" s="6">
        <v>-3.4</v>
      </c>
      <c r="Q5" s="6">
        <f t="shared" si="0"/>
        <v>6.2368858208918703E-3</v>
      </c>
    </row>
    <row r="6" spans="1:17">
      <c r="A6" s="80">
        <v>149.995</v>
      </c>
      <c r="P6" s="6">
        <v>-3.2</v>
      </c>
      <c r="Q6" s="6">
        <f t="shared" si="0"/>
        <v>8.6907649979532306E-3</v>
      </c>
    </row>
    <row r="7" spans="1:17">
      <c r="A7" s="80">
        <v>149.96299999999999</v>
      </c>
      <c r="C7" s="36" t="s">
        <v>8</v>
      </c>
      <c r="D7" s="9">
        <v>150</v>
      </c>
      <c r="P7" s="6">
        <v>-3</v>
      </c>
      <c r="Q7" s="6">
        <f t="shared" si="0"/>
        <v>1.2126090902239641E-2</v>
      </c>
    </row>
    <row r="8" spans="1:17">
      <c r="A8" s="80">
        <v>149.99799999999999</v>
      </c>
      <c r="C8" s="36" t="s">
        <v>13</v>
      </c>
      <c r="D8" s="18">
        <v>0.95</v>
      </c>
      <c r="P8" s="6">
        <v>-2.8</v>
      </c>
      <c r="Q8" s="6">
        <f t="shared" si="0"/>
        <v>1.6918930610727512E-2</v>
      </c>
    </row>
    <row r="9" spans="1:17">
      <c r="A9" s="80">
        <v>150.00700000000001</v>
      </c>
      <c r="C9" s="36" t="s">
        <v>7</v>
      </c>
      <c r="D9" s="22">
        <f>AVERAGE(A:A)</f>
        <v>149.99179999999998</v>
      </c>
      <c r="P9" s="6">
        <v>-2.6</v>
      </c>
      <c r="Q9" s="6">
        <f t="shared" si="0"/>
        <v>2.356689024923864E-2</v>
      </c>
    </row>
    <row r="10" spans="1:17">
      <c r="A10" s="80">
        <v>150</v>
      </c>
      <c r="C10" s="36" t="s">
        <v>27</v>
      </c>
      <c r="D10" s="21">
        <f>_xlfn.STDEV.S(A:A)</f>
        <v>1.628769133084744E-2</v>
      </c>
      <c r="P10" s="6">
        <v>-2.4</v>
      </c>
      <c r="Q10" s="6">
        <f t="shared" si="0"/>
        <v>3.270781688198017E-2</v>
      </c>
    </row>
    <row r="11" spans="1:17">
      <c r="A11" s="80">
        <v>149.994</v>
      </c>
      <c r="C11" s="36"/>
      <c r="D11" s="52"/>
      <c r="P11" s="6">
        <v>-2.2000000000000002</v>
      </c>
      <c r="Q11" s="6">
        <f t="shared" si="0"/>
        <v>4.5123512071665449E-2</v>
      </c>
    </row>
    <row r="12" spans="1:17">
      <c r="C12" s="36" t="s">
        <v>49</v>
      </c>
      <c r="D12" s="52" t="s">
        <v>156</v>
      </c>
      <c r="P12" s="6">
        <v>-2</v>
      </c>
      <c r="Q12" s="6">
        <f t="shared" si="0"/>
        <v>6.1711568313873859E-2</v>
      </c>
    </row>
    <row r="13" spans="1:17">
      <c r="C13" s="36" t="s">
        <v>63</v>
      </c>
      <c r="D13" s="52" t="s">
        <v>160</v>
      </c>
      <c r="P13" s="6">
        <v>-1.8</v>
      </c>
      <c r="Q13" s="6">
        <f t="shared" si="0"/>
        <v>8.340195982213984E-2</v>
      </c>
    </row>
    <row r="14" spans="1:17">
      <c r="C14" s="36"/>
      <c r="D14" s="52"/>
      <c r="P14" s="6">
        <v>-1.6</v>
      </c>
      <c r="Q14" s="6">
        <f t="shared" si="0"/>
        <v>0.11099263828484215</v>
      </c>
    </row>
    <row r="15" spans="1:17">
      <c r="C15" s="49" t="s">
        <v>76</v>
      </c>
      <c r="D15" s="56">
        <f>(D9-D7)/(D10/SQRT(COUNT(A:A)))</f>
        <v>-1.5920412713324341</v>
      </c>
      <c r="P15" s="6">
        <v>-1.4</v>
      </c>
      <c r="Q15" s="6">
        <f t="shared" si="0"/>
        <v>0.14488738506973386</v>
      </c>
    </row>
    <row r="16" spans="1:17">
      <c r="C16" s="50" t="s">
        <v>77</v>
      </c>
      <c r="D16" s="54">
        <f>_xlfn.T.INV(1-D8,COUNT(A:A)-1)</f>
        <v>-1.8331129326562368</v>
      </c>
      <c r="P16" s="6">
        <v>-1.2</v>
      </c>
      <c r="Q16" s="6">
        <f t="shared" si="0"/>
        <v>0.18474847054886537</v>
      </c>
    </row>
    <row r="17" spans="3:17">
      <c r="C17" s="36"/>
      <c r="D17" s="52"/>
      <c r="P17" s="6">
        <v>-1</v>
      </c>
      <c r="Q17" s="6">
        <f t="shared" si="0"/>
        <v>0.2291307333396316</v>
      </c>
    </row>
    <row r="18" spans="3:17">
      <c r="C18" s="36" t="s">
        <v>14</v>
      </c>
      <c r="D18" s="55" t="str">
        <f>IF(AND(D15&gt;=D16,D15&lt;=F16),D12,D13)</f>
        <v>ortalama&gt;=150</v>
      </c>
      <c r="E18" s="19"/>
      <c r="F18" s="19"/>
      <c r="P18" s="6">
        <v>-0.8</v>
      </c>
      <c r="Q18" s="6">
        <f t="shared" si="0"/>
        <v>0.27523152442554832</v>
      </c>
    </row>
    <row r="19" spans="3:17">
      <c r="P19" s="6">
        <v>-0.6</v>
      </c>
      <c r="Q19" s="6">
        <f t="shared" si="0"/>
        <v>0.31893640997051925</v>
      </c>
    </row>
    <row r="20" spans="3:17">
      <c r="G20" s="75" t="s">
        <v>24</v>
      </c>
      <c r="H20" s="75"/>
      <c r="I20" s="36"/>
      <c r="J20" s="76" t="s">
        <v>25</v>
      </c>
      <c r="K20" s="76"/>
      <c r="L20" s="36"/>
      <c r="P20" s="6">
        <v>-0.4</v>
      </c>
      <c r="Q20" s="6">
        <f t="shared" si="0"/>
        <v>0.35530881052552982</v>
      </c>
    </row>
    <row r="21" spans="3:17">
      <c r="G21" s="57">
        <f>D15</f>
        <v>-1.5920412713324341</v>
      </c>
      <c r="H21" s="57">
        <f>_xlfn.T.DIST(G21,COUNT(A:A)-1,FALSE)</f>
        <v>0.11222032356531868</v>
      </c>
      <c r="J21" s="58">
        <f>D16</f>
        <v>-1.8331129326562368</v>
      </c>
      <c r="K21" s="58">
        <f>_xlfn.T.DIST(J21,COUNT(A:A)-1,FALSE)</f>
        <v>7.9421439639962704E-2</v>
      </c>
      <c r="P21" s="6">
        <v>-0.2</v>
      </c>
      <c r="Q21" s="6">
        <f t="shared" si="0"/>
        <v>0.37952570240150479</v>
      </c>
    </row>
    <row r="22" spans="3:17">
      <c r="G22" s="57">
        <f>D15</f>
        <v>-1.5920412713324341</v>
      </c>
      <c r="H22" s="57">
        <v>0</v>
      </c>
      <c r="J22" s="58">
        <f>D16</f>
        <v>-1.8331129326562368</v>
      </c>
      <c r="K22" s="58">
        <v>0</v>
      </c>
      <c r="P22" s="6">
        <v>0</v>
      </c>
      <c r="Q22" s="6">
        <f t="shared" si="0"/>
        <v>0.38803490887166864</v>
      </c>
    </row>
    <row r="23" spans="3:17">
      <c r="P23" s="6">
        <v>0.2</v>
      </c>
      <c r="Q23" s="6">
        <f t="shared" si="0"/>
        <v>0.37952570240150479</v>
      </c>
    </row>
    <row r="24" spans="3:17">
      <c r="P24" s="6">
        <v>0.4</v>
      </c>
      <c r="Q24" s="6">
        <f t="shared" si="0"/>
        <v>0.35530881052552982</v>
      </c>
    </row>
    <row r="25" spans="3:17">
      <c r="P25" s="6">
        <v>0.6</v>
      </c>
      <c r="Q25" s="6">
        <f t="shared" si="0"/>
        <v>0.31893640997051925</v>
      </c>
    </row>
    <row r="26" spans="3:17">
      <c r="P26" s="6">
        <v>0.8</v>
      </c>
      <c r="Q26" s="6">
        <f t="shared" si="0"/>
        <v>0.27523152442554832</v>
      </c>
    </row>
    <row r="27" spans="3:17">
      <c r="P27" s="6">
        <v>1</v>
      </c>
      <c r="Q27" s="6">
        <f t="shared" si="0"/>
        <v>0.2291307333396316</v>
      </c>
    </row>
    <row r="28" spans="3:17">
      <c r="P28" s="6">
        <v>1.2</v>
      </c>
      <c r="Q28" s="6">
        <f t="shared" si="0"/>
        <v>0.18474847054886537</v>
      </c>
    </row>
    <row r="29" spans="3:17">
      <c r="P29" s="6">
        <v>1.4</v>
      </c>
      <c r="Q29" s="6">
        <f t="shared" si="0"/>
        <v>0.14488738506973386</v>
      </c>
    </row>
    <row r="30" spans="3:17">
      <c r="P30" s="6">
        <v>1.6</v>
      </c>
      <c r="Q30" s="6">
        <f t="shared" si="0"/>
        <v>0.11099263828484215</v>
      </c>
    </row>
    <row r="31" spans="3:17">
      <c r="P31" s="6">
        <v>1.8</v>
      </c>
      <c r="Q31" s="6">
        <f t="shared" si="0"/>
        <v>8.340195982213984E-2</v>
      </c>
    </row>
    <row r="32" spans="3:17">
      <c r="P32" s="6">
        <v>2</v>
      </c>
      <c r="Q32" s="6">
        <f t="shared" si="0"/>
        <v>6.1711568313873859E-2</v>
      </c>
    </row>
    <row r="33" spans="16:17">
      <c r="P33" s="6">
        <v>2.2000000000000002</v>
      </c>
      <c r="Q33" s="6">
        <f t="shared" si="0"/>
        <v>4.5123512071665449E-2</v>
      </c>
    </row>
    <row r="34" spans="16:17">
      <c r="P34" s="6">
        <v>2.4</v>
      </c>
      <c r="Q34" s="6">
        <f t="shared" si="0"/>
        <v>3.270781688198017E-2</v>
      </c>
    </row>
    <row r="35" spans="16:17">
      <c r="P35" s="6">
        <v>2.6</v>
      </c>
      <c r="Q35" s="6">
        <f t="shared" si="0"/>
        <v>2.356689024923864E-2</v>
      </c>
    </row>
    <row r="36" spans="16:17">
      <c r="P36" s="6">
        <v>2.80000000000001</v>
      </c>
      <c r="Q36" s="6">
        <f t="shared" si="0"/>
        <v>1.6918930610727228E-2</v>
      </c>
    </row>
    <row r="37" spans="16:17">
      <c r="P37" s="6">
        <v>3.0000000000000102</v>
      </c>
      <c r="Q37" s="6">
        <f t="shared" si="0"/>
        <v>1.212609090223944E-2</v>
      </c>
    </row>
    <row r="38" spans="16:17">
      <c r="P38" s="6">
        <v>3.2000000000000099</v>
      </c>
      <c r="Q38" s="6">
        <f t="shared" si="0"/>
        <v>8.6907649979530849E-3</v>
      </c>
    </row>
    <row r="39" spans="16:17">
      <c r="P39" s="6">
        <v>3.4000000000000101</v>
      </c>
      <c r="Q39" s="6">
        <f t="shared" si="0"/>
        <v>6.2368858208917697E-3</v>
      </c>
    </row>
    <row r="40" spans="16:17">
      <c r="P40" s="6">
        <v>3.6000000000000099</v>
      </c>
      <c r="Q40" s="6">
        <f t="shared" si="0"/>
        <v>4.4866445690836974E-3</v>
      </c>
    </row>
    <row r="41" spans="16:17">
      <c r="P41" s="6">
        <v>3.80000000000001</v>
      </c>
      <c r="Q41" s="6">
        <f t="shared" si="0"/>
        <v>3.2381376657724054E-3</v>
      </c>
    </row>
    <row r="42" spans="16:17">
      <c r="P42" s="6">
        <v>4.0000000000000098</v>
      </c>
      <c r="Q42" s="6">
        <f t="shared" si="0"/>
        <v>2.3462987093977898E-3</v>
      </c>
    </row>
    <row r="78" spans="1:1" ht="15">
      <c r="A78" s="9"/>
    </row>
    <row r="79" spans="1:1" ht="15">
      <c r="A79" s="9"/>
    </row>
  </sheetData>
  <mergeCells count="2">
    <mergeCell ref="G20:H20"/>
    <mergeCell ref="J20:K20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0BDE7-2C30-4645-93C9-DAE9A131A875}">
  <sheetPr>
    <tabColor rgb="FFFF942C"/>
  </sheetPr>
  <dimension ref="A1:Q83"/>
  <sheetViews>
    <sheetView workbookViewId="0"/>
  </sheetViews>
  <sheetFormatPr defaultRowHeight="18.75"/>
  <cols>
    <col min="1" max="1" width="15.42578125" style="3" customWidth="1"/>
    <col min="2" max="2" width="7.7109375" style="9" customWidth="1"/>
    <col min="3" max="3" width="29.28515625" style="9" customWidth="1"/>
    <col min="4" max="4" width="15.28515625" style="9" customWidth="1"/>
    <col min="5" max="14" width="9.140625" style="9" customWidth="1"/>
    <col min="15" max="15" width="9.140625" style="9"/>
    <col min="16" max="17" width="9.140625" style="6"/>
    <col min="18" max="16384" width="9.140625" style="9"/>
  </cols>
  <sheetData>
    <row r="1" spans="1:17" ht="22.5" customHeight="1">
      <c r="A1" s="73" t="s">
        <v>152</v>
      </c>
      <c r="P1" s="6" t="s">
        <v>28</v>
      </c>
      <c r="Q1" s="6" t="str">
        <f>"f (t) - "&amp;COUNT(A:A)-1&amp;"df"</f>
        <v>f (t) - 11df</v>
      </c>
    </row>
    <row r="2" spans="1:17">
      <c r="A2" s="74">
        <v>15.004</v>
      </c>
      <c r="P2" s="6">
        <v>-4</v>
      </c>
      <c r="Q2" s="6">
        <f t="shared" ref="Q2:Q42" si="0">_xlfn.T.DIST(P2,COUNT(A:A)-1,FALSE)</f>
        <v>1.7833095141261486E-3</v>
      </c>
    </row>
    <row r="3" spans="1:17">
      <c r="A3" s="4">
        <v>15.038</v>
      </c>
      <c r="P3" s="6">
        <v>-3.8</v>
      </c>
      <c r="Q3" s="6">
        <f t="shared" si="0"/>
        <v>2.5486292886393118E-3</v>
      </c>
    </row>
    <row r="4" spans="1:17">
      <c r="A4" s="4">
        <v>15.006</v>
      </c>
      <c r="P4" s="6">
        <v>-3.6</v>
      </c>
      <c r="Q4" s="6">
        <f t="shared" si="0"/>
        <v>3.6516439816672019E-3</v>
      </c>
    </row>
    <row r="5" spans="1:17">
      <c r="A5" s="4">
        <v>14.991</v>
      </c>
      <c r="P5" s="6">
        <v>-3.4</v>
      </c>
      <c r="Q5" s="6">
        <f t="shared" si="0"/>
        <v>5.2405243065673712E-3</v>
      </c>
    </row>
    <row r="6" spans="1:17">
      <c r="A6" s="4">
        <v>14.994</v>
      </c>
      <c r="P6" s="6">
        <v>-3.2</v>
      </c>
      <c r="Q6" s="6">
        <f t="shared" si="0"/>
        <v>7.5245795353239501E-3</v>
      </c>
    </row>
    <row r="7" spans="1:17">
      <c r="A7" s="4">
        <v>15.037000000000001</v>
      </c>
      <c r="C7" s="36" t="s">
        <v>8</v>
      </c>
      <c r="D7" s="9">
        <v>15</v>
      </c>
      <c r="P7" s="6">
        <v>-3</v>
      </c>
      <c r="Q7" s="6">
        <f t="shared" si="0"/>
        <v>1.0795166312517278E-2</v>
      </c>
    </row>
    <row r="8" spans="1:17">
      <c r="A8" s="4">
        <v>15.002000000000001</v>
      </c>
      <c r="C8" s="36" t="s">
        <v>13</v>
      </c>
      <c r="D8" s="18">
        <v>0.95</v>
      </c>
      <c r="P8" s="6">
        <v>-2.8</v>
      </c>
      <c r="Q8" s="6">
        <f t="shared" si="0"/>
        <v>1.5449837673554423E-2</v>
      </c>
    </row>
    <row r="9" spans="1:17">
      <c r="A9" s="4">
        <v>15.010999999999999</v>
      </c>
      <c r="C9" s="36" t="s">
        <v>7</v>
      </c>
      <c r="D9" s="22">
        <f>AVERAGE(A:A)</f>
        <v>15.00925</v>
      </c>
      <c r="P9" s="6">
        <v>-2.6</v>
      </c>
      <c r="Q9" s="6">
        <f t="shared" si="0"/>
        <v>2.2016665432135738E-2</v>
      </c>
    </row>
    <row r="10" spans="1:17">
      <c r="A10" s="67">
        <v>15</v>
      </c>
      <c r="C10" s="36" t="s">
        <v>27</v>
      </c>
      <c r="D10" s="21">
        <f>_xlfn.STDEV.S(A:A)</f>
        <v>1.6717573769159028E-2</v>
      </c>
      <c r="P10" s="6">
        <v>-2.4</v>
      </c>
      <c r="Q10" s="6">
        <f t="shared" si="0"/>
        <v>3.1172040065611445E-2</v>
      </c>
    </row>
    <row r="11" spans="1:17">
      <c r="A11" s="4">
        <v>14.989000000000001</v>
      </c>
      <c r="C11" s="36"/>
      <c r="P11" s="6">
        <v>-2.2000000000000002</v>
      </c>
      <c r="Q11" s="6">
        <f t="shared" si="0"/>
        <v>4.3739946551743E-2</v>
      </c>
    </row>
    <row r="12" spans="1:17">
      <c r="A12" s="4">
        <v>15.026999999999999</v>
      </c>
      <c r="C12" s="36" t="s">
        <v>49</v>
      </c>
      <c r="D12" s="52" t="s">
        <v>136</v>
      </c>
      <c r="P12" s="6">
        <v>-2</v>
      </c>
      <c r="Q12" s="6">
        <f t="shared" si="0"/>
        <v>6.0654322655789787E-2</v>
      </c>
    </row>
    <row r="13" spans="1:17">
      <c r="A13" s="4">
        <v>15.012</v>
      </c>
      <c r="C13" s="36" t="s">
        <v>63</v>
      </c>
      <c r="D13" s="52" t="s">
        <v>137</v>
      </c>
      <c r="P13" s="6">
        <v>-1.8</v>
      </c>
      <c r="Q13" s="6">
        <f t="shared" si="0"/>
        <v>8.286084841281946E-2</v>
      </c>
    </row>
    <row r="14" spans="1:17">
      <c r="A14" s="4"/>
      <c r="C14" s="36"/>
      <c r="D14" s="52"/>
      <c r="P14" s="6">
        <v>-1.6</v>
      </c>
      <c r="Q14" s="6">
        <f t="shared" si="0"/>
        <v>0.11113508201783555</v>
      </c>
    </row>
    <row r="15" spans="1:17">
      <c r="A15" s="4"/>
      <c r="C15" s="49" t="s">
        <v>76</v>
      </c>
      <c r="D15" s="56">
        <f>(D9-D7)/(D10/SQRT(COUNT(A:A)))</f>
        <v>1.9167219108754261</v>
      </c>
      <c r="P15" s="6">
        <v>-1.4</v>
      </c>
      <c r="Q15" s="6">
        <f t="shared" si="0"/>
        <v>0.14580731154192542</v>
      </c>
    </row>
    <row r="16" spans="1:17">
      <c r="A16" s="4"/>
      <c r="C16" s="50" t="s">
        <v>77</v>
      </c>
      <c r="D16" s="54">
        <f>_xlfn.T.INV(D8,COUNT(A:A)-1)</f>
        <v>1.795884818704043</v>
      </c>
      <c r="P16" s="6">
        <v>-1.2</v>
      </c>
      <c r="Q16" s="6">
        <f t="shared" si="0"/>
        <v>0.18641765021169909</v>
      </c>
    </row>
    <row r="17" spans="1:17">
      <c r="A17" s="4"/>
      <c r="C17" s="36"/>
      <c r="D17" s="52"/>
      <c r="P17" s="6">
        <v>-1</v>
      </c>
      <c r="Q17" s="6">
        <f t="shared" si="0"/>
        <v>0.23137787878337779</v>
      </c>
    </row>
    <row r="18" spans="1:17">
      <c r="A18" s="4"/>
      <c r="C18" s="36" t="s">
        <v>14</v>
      </c>
      <c r="D18" s="55" t="str">
        <f>IF(D15&lt;=D16,D12,D13)</f>
        <v>ortalama&gt;15</v>
      </c>
      <c r="E18" s="19"/>
      <c r="F18" s="19"/>
      <c r="P18" s="6">
        <v>-0.8</v>
      </c>
      <c r="Q18" s="6">
        <f t="shared" si="0"/>
        <v>0.27777389565823368</v>
      </c>
    </row>
    <row r="19" spans="1:17">
      <c r="A19" s="4"/>
      <c r="P19" s="6">
        <v>-0.6</v>
      </c>
      <c r="Q19" s="6">
        <f t="shared" si="0"/>
        <v>0.32146916582732032</v>
      </c>
    </row>
    <row r="20" spans="1:17">
      <c r="A20" s="4"/>
      <c r="G20" s="75" t="s">
        <v>24</v>
      </c>
      <c r="H20" s="75"/>
      <c r="I20" s="36"/>
      <c r="J20" s="76" t="s">
        <v>26</v>
      </c>
      <c r="K20" s="76"/>
      <c r="L20" s="36"/>
      <c r="P20" s="6">
        <v>-0.4</v>
      </c>
      <c r="Q20" s="6">
        <f t="shared" si="0"/>
        <v>0.35762193106229173</v>
      </c>
    </row>
    <row r="21" spans="1:17">
      <c r="A21" s="4"/>
      <c r="G21" s="57">
        <f>D15</f>
        <v>1.9167219108754261</v>
      </c>
      <c r="H21" s="57">
        <f>_xlfn.T.DIST(G21,COUNT(A:A)-1,FALSE)</f>
        <v>6.9206944441168219E-2</v>
      </c>
      <c r="J21" s="58">
        <f>D16</f>
        <v>1.795884818704043</v>
      </c>
      <c r="K21" s="58">
        <f>_xlfn.T.DIST(J21,COUNT(A:A)-1,FALSE)</f>
        <v>8.3379369534114997E-2</v>
      </c>
      <c r="P21" s="6">
        <v>-0.2</v>
      </c>
      <c r="Q21" s="6">
        <f t="shared" si="0"/>
        <v>0.38158814270604402</v>
      </c>
    </row>
    <row r="22" spans="1:17">
      <c r="A22" s="4"/>
      <c r="G22" s="57">
        <f>D15</f>
        <v>1.9167219108754261</v>
      </c>
      <c r="H22" s="57">
        <v>0</v>
      </c>
      <c r="J22" s="58">
        <f>D16</f>
        <v>1.795884818704043</v>
      </c>
      <c r="K22" s="58">
        <v>0</v>
      </c>
      <c r="P22" s="6">
        <v>0</v>
      </c>
      <c r="Q22" s="6">
        <f t="shared" si="0"/>
        <v>0.38998975705668926</v>
      </c>
    </row>
    <row r="23" spans="1:17">
      <c r="A23" s="4"/>
      <c r="P23" s="6">
        <v>0.2</v>
      </c>
      <c r="Q23" s="6">
        <f t="shared" si="0"/>
        <v>0.38158814270604402</v>
      </c>
    </row>
    <row r="24" spans="1:17">
      <c r="A24" s="4"/>
      <c r="P24" s="6">
        <v>0.4</v>
      </c>
      <c r="Q24" s="6">
        <f t="shared" si="0"/>
        <v>0.35762193106229173</v>
      </c>
    </row>
    <row r="25" spans="1:17">
      <c r="A25" s="4"/>
      <c r="P25" s="6">
        <v>0.6</v>
      </c>
      <c r="Q25" s="6">
        <f t="shared" si="0"/>
        <v>0.32146916582732032</v>
      </c>
    </row>
    <row r="26" spans="1:17">
      <c r="A26" s="4"/>
      <c r="P26" s="6">
        <v>0.8</v>
      </c>
      <c r="Q26" s="6">
        <f t="shared" si="0"/>
        <v>0.27777389565823368</v>
      </c>
    </row>
    <row r="27" spans="1:17">
      <c r="A27" s="4"/>
      <c r="P27" s="6">
        <v>1</v>
      </c>
      <c r="Q27" s="6">
        <f t="shared" si="0"/>
        <v>0.23137787878337779</v>
      </c>
    </row>
    <row r="28" spans="1:17">
      <c r="A28" s="4"/>
      <c r="P28" s="6">
        <v>1.2</v>
      </c>
      <c r="Q28" s="6">
        <f t="shared" si="0"/>
        <v>0.18641765021169909</v>
      </c>
    </row>
    <row r="29" spans="1:17">
      <c r="A29" s="4"/>
      <c r="P29" s="6">
        <v>1.4</v>
      </c>
      <c r="Q29" s="6">
        <f t="shared" si="0"/>
        <v>0.14580731154192542</v>
      </c>
    </row>
    <row r="30" spans="1:17">
      <c r="A30" s="4"/>
      <c r="P30" s="6">
        <v>1.6</v>
      </c>
      <c r="Q30" s="6">
        <f t="shared" si="0"/>
        <v>0.11113508201783555</v>
      </c>
    </row>
    <row r="31" spans="1:17">
      <c r="A31" s="4"/>
      <c r="P31" s="6">
        <v>1.8</v>
      </c>
      <c r="Q31" s="6">
        <f t="shared" si="0"/>
        <v>8.286084841281946E-2</v>
      </c>
    </row>
    <row r="32" spans="1:17">
      <c r="A32" s="4"/>
      <c r="P32" s="6">
        <v>2</v>
      </c>
      <c r="Q32" s="6">
        <f t="shared" si="0"/>
        <v>6.0654322655789787E-2</v>
      </c>
    </row>
    <row r="33" spans="1:17">
      <c r="A33" s="4"/>
      <c r="P33" s="6">
        <v>2.2000000000000002</v>
      </c>
      <c r="Q33" s="6">
        <f t="shared" si="0"/>
        <v>4.3739946551743E-2</v>
      </c>
    </row>
    <row r="34" spans="1:17">
      <c r="A34" s="4"/>
      <c r="P34" s="6">
        <v>2.4</v>
      </c>
      <c r="Q34" s="6">
        <f t="shared" si="0"/>
        <v>3.1172040065611445E-2</v>
      </c>
    </row>
    <row r="35" spans="1:17">
      <c r="A35" s="4"/>
      <c r="P35" s="6">
        <v>2.6</v>
      </c>
      <c r="Q35" s="6">
        <f t="shared" si="0"/>
        <v>2.2016665432135738E-2</v>
      </c>
    </row>
    <row r="36" spans="1:17">
      <c r="A36" s="4"/>
      <c r="P36" s="6">
        <v>2.80000000000001</v>
      </c>
      <c r="Q36" s="6">
        <f t="shared" si="0"/>
        <v>1.5449837673554132E-2</v>
      </c>
    </row>
    <row r="37" spans="1:17">
      <c r="A37" s="4"/>
      <c r="P37" s="6">
        <v>3.0000000000000102</v>
      </c>
      <c r="Q37" s="6">
        <f t="shared" si="0"/>
        <v>1.0795166312517085E-2</v>
      </c>
    </row>
    <row r="38" spans="1:17">
      <c r="A38" s="4"/>
      <c r="P38" s="6">
        <v>3.2000000000000099</v>
      </c>
      <c r="Q38" s="6">
        <f t="shared" si="0"/>
        <v>7.5245795353238235E-3</v>
      </c>
    </row>
    <row r="39" spans="1:17">
      <c r="A39" s="4"/>
      <c r="P39" s="6">
        <v>3.4000000000000101</v>
      </c>
      <c r="Q39" s="6">
        <f t="shared" si="0"/>
        <v>5.2405243065672784E-3</v>
      </c>
    </row>
    <row r="40" spans="1:17">
      <c r="A40" s="4"/>
      <c r="P40" s="6">
        <v>3.6000000000000099</v>
      </c>
      <c r="Q40" s="6">
        <f t="shared" si="0"/>
        <v>3.6516439816671343E-3</v>
      </c>
    </row>
    <row r="41" spans="1:17">
      <c r="A41" s="4"/>
      <c r="P41" s="6">
        <v>3.80000000000001</v>
      </c>
      <c r="Q41" s="6">
        <f t="shared" si="0"/>
        <v>2.5486292886392654E-3</v>
      </c>
    </row>
    <row r="42" spans="1:17">
      <c r="A42" s="4"/>
      <c r="P42" s="6">
        <v>4.0000000000000098</v>
      </c>
      <c r="Q42" s="6">
        <f t="shared" si="0"/>
        <v>1.7833095141261178E-3</v>
      </c>
    </row>
    <row r="43" spans="1:17">
      <c r="A43" s="4"/>
    </row>
    <row r="44" spans="1:17">
      <c r="A44" s="4"/>
    </row>
    <row r="45" spans="1:17">
      <c r="A45" s="4"/>
    </row>
    <row r="46" spans="1:17">
      <c r="A46" s="4"/>
    </row>
    <row r="47" spans="1:17">
      <c r="A47" s="4"/>
    </row>
    <row r="48" spans="1:17">
      <c r="A48" s="4"/>
    </row>
    <row r="49" spans="1:1">
      <c r="A49" s="4"/>
    </row>
    <row r="50" spans="1:1">
      <c r="A50" s="4"/>
    </row>
    <row r="51" spans="1:1">
      <c r="A51" s="4"/>
    </row>
    <row r="52" spans="1:1">
      <c r="A52" s="4"/>
    </row>
    <row r="53" spans="1:1">
      <c r="A53" s="4"/>
    </row>
    <row r="54" spans="1:1">
      <c r="A54" s="4"/>
    </row>
    <row r="55" spans="1:1">
      <c r="A55" s="4"/>
    </row>
    <row r="56" spans="1:1">
      <c r="A56" s="4"/>
    </row>
    <row r="57" spans="1:1">
      <c r="A57" s="4"/>
    </row>
    <row r="58" spans="1:1">
      <c r="A58" s="4"/>
    </row>
    <row r="59" spans="1:1">
      <c r="A59" s="4"/>
    </row>
    <row r="60" spans="1:1">
      <c r="A60" s="4"/>
    </row>
    <row r="61" spans="1:1">
      <c r="A61" s="4"/>
    </row>
    <row r="62" spans="1:1">
      <c r="A62" s="4"/>
    </row>
    <row r="63" spans="1:1">
      <c r="A63" s="4"/>
    </row>
    <row r="64" spans="1:1">
      <c r="A64" s="4"/>
    </row>
    <row r="65" spans="1:1">
      <c r="A65" s="4"/>
    </row>
    <row r="66" spans="1:1">
      <c r="A66" s="4"/>
    </row>
    <row r="67" spans="1:1">
      <c r="A67" s="4"/>
    </row>
    <row r="68" spans="1:1">
      <c r="A68" s="4"/>
    </row>
    <row r="69" spans="1:1">
      <c r="A69" s="4"/>
    </row>
    <row r="70" spans="1:1">
      <c r="A70" s="4"/>
    </row>
    <row r="71" spans="1:1">
      <c r="A71" s="4"/>
    </row>
    <row r="72" spans="1:1">
      <c r="A72" s="4"/>
    </row>
    <row r="73" spans="1:1">
      <c r="A73" s="4"/>
    </row>
    <row r="74" spans="1:1">
      <c r="A74" s="4"/>
    </row>
    <row r="75" spans="1:1">
      <c r="A75" s="4"/>
    </row>
    <row r="76" spans="1:1">
      <c r="A76" s="4"/>
    </row>
    <row r="77" spans="1:1">
      <c r="A77" s="4"/>
    </row>
    <row r="78" spans="1:1" ht="15">
      <c r="A78" s="9"/>
    </row>
    <row r="79" spans="1:1" ht="15">
      <c r="A79" s="9"/>
    </row>
    <row r="80" spans="1:1">
      <c r="A80" s="4"/>
    </row>
    <row r="81" spans="1:1">
      <c r="A81" s="4"/>
    </row>
    <row r="82" spans="1:1">
      <c r="A82" s="4"/>
    </row>
    <row r="83" spans="1:1">
      <c r="A83" s="4"/>
    </row>
  </sheetData>
  <mergeCells count="2">
    <mergeCell ref="G20:H20"/>
    <mergeCell ref="J20:K20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0EBF8-F160-44A7-AE75-E5F35C5E9CA6}">
  <sheetPr>
    <tabColor theme="8"/>
  </sheetPr>
  <dimension ref="A1:Q79"/>
  <sheetViews>
    <sheetView workbookViewId="0">
      <selection activeCell="P14" sqref="P14"/>
    </sheetView>
  </sheetViews>
  <sheetFormatPr defaultRowHeight="18.75"/>
  <cols>
    <col min="1" max="1" width="19.5703125" style="80" bestFit="1" customWidth="1"/>
    <col min="2" max="2" width="7.7109375" style="9" customWidth="1"/>
    <col min="3" max="3" width="29.28515625" style="9" customWidth="1"/>
    <col min="4" max="4" width="15.28515625" style="9" customWidth="1"/>
    <col min="5" max="14" width="9.140625" style="9" customWidth="1"/>
    <col min="15" max="15" width="9.140625" style="9"/>
    <col min="16" max="17" width="9.140625" style="6"/>
    <col min="18" max="16384" width="9.140625" style="9"/>
  </cols>
  <sheetData>
    <row r="1" spans="1:17" ht="22.5" customHeight="1">
      <c r="A1" s="79" t="s">
        <v>153</v>
      </c>
      <c r="P1" s="6" t="s">
        <v>28</v>
      </c>
      <c r="Q1" s="6" t="str">
        <f>"f (t) - "&amp;COUNT(A:A)-1&amp;"df"</f>
        <v>f (t) - 11df</v>
      </c>
    </row>
    <row r="2" spans="1:17">
      <c r="A2" s="24">
        <v>150.00399999999999</v>
      </c>
      <c r="P2" s="6">
        <v>-4</v>
      </c>
      <c r="Q2" s="6">
        <f t="shared" ref="Q2:Q42" si="0">_xlfn.T.DIST(P2,COUNT(A:A)-1,FALSE)</f>
        <v>1.7833095141261486E-3</v>
      </c>
    </row>
    <row r="3" spans="1:17">
      <c r="A3" s="80">
        <v>150.03800000000001</v>
      </c>
      <c r="P3" s="6">
        <v>-3.8</v>
      </c>
      <c r="Q3" s="6">
        <f t="shared" si="0"/>
        <v>2.5486292886393118E-3</v>
      </c>
    </row>
    <row r="4" spans="1:17">
      <c r="A4" s="80">
        <v>150.006</v>
      </c>
      <c r="P4" s="6">
        <v>-3.6</v>
      </c>
      <c r="Q4" s="6">
        <f t="shared" si="0"/>
        <v>3.6516439816672019E-3</v>
      </c>
    </row>
    <row r="5" spans="1:17">
      <c r="A5" s="80">
        <v>149.99100000000001</v>
      </c>
      <c r="P5" s="6">
        <v>-3.4</v>
      </c>
      <c r="Q5" s="6">
        <f t="shared" si="0"/>
        <v>5.2405243065673712E-3</v>
      </c>
    </row>
    <row r="6" spans="1:17">
      <c r="A6" s="80">
        <v>149.994</v>
      </c>
      <c r="P6" s="6">
        <v>-3.2</v>
      </c>
      <c r="Q6" s="6">
        <f t="shared" si="0"/>
        <v>7.5245795353239501E-3</v>
      </c>
    </row>
    <row r="7" spans="1:17">
      <c r="A7" s="80">
        <v>150.03700000000001</v>
      </c>
      <c r="C7" s="36" t="s">
        <v>8</v>
      </c>
      <c r="D7" s="9">
        <v>150</v>
      </c>
      <c r="P7" s="6">
        <v>-3</v>
      </c>
      <c r="Q7" s="6">
        <f t="shared" si="0"/>
        <v>1.0795166312517278E-2</v>
      </c>
    </row>
    <row r="8" spans="1:17">
      <c r="A8" s="80">
        <v>150.00200000000001</v>
      </c>
      <c r="C8" s="36" t="s">
        <v>13</v>
      </c>
      <c r="D8" s="18">
        <v>0.95</v>
      </c>
      <c r="P8" s="6">
        <v>-2.8</v>
      </c>
      <c r="Q8" s="6">
        <f t="shared" si="0"/>
        <v>1.5449837673554423E-2</v>
      </c>
    </row>
    <row r="9" spans="1:17">
      <c r="A9" s="80">
        <v>150.011</v>
      </c>
      <c r="C9" s="36" t="s">
        <v>7</v>
      </c>
      <c r="D9" s="22">
        <f>AVERAGE(A:A)</f>
        <v>150.00925000000001</v>
      </c>
      <c r="P9" s="6">
        <v>-2.6</v>
      </c>
      <c r="Q9" s="6">
        <f t="shared" si="0"/>
        <v>2.2016665432135738E-2</v>
      </c>
    </row>
    <row r="10" spans="1:17">
      <c r="A10" s="80">
        <v>150</v>
      </c>
      <c r="C10" s="36" t="s">
        <v>27</v>
      </c>
      <c r="D10" s="21">
        <f>_xlfn.STDEV.S(A:A)</f>
        <v>1.6717573769158368E-2</v>
      </c>
      <c r="P10" s="6">
        <v>-2.4</v>
      </c>
      <c r="Q10" s="6">
        <f t="shared" si="0"/>
        <v>3.1172040065611445E-2</v>
      </c>
    </row>
    <row r="11" spans="1:17">
      <c r="A11" s="80">
        <v>149.989</v>
      </c>
      <c r="C11" s="36"/>
      <c r="P11" s="6">
        <v>-2.2000000000000002</v>
      </c>
      <c r="Q11" s="6">
        <f t="shared" si="0"/>
        <v>4.3739946551743E-2</v>
      </c>
    </row>
    <row r="12" spans="1:17">
      <c r="A12" s="80">
        <v>150.02699999999999</v>
      </c>
      <c r="C12" s="36" t="s">
        <v>49</v>
      </c>
      <c r="D12" s="52" t="s">
        <v>158</v>
      </c>
      <c r="P12" s="6">
        <v>-2</v>
      </c>
      <c r="Q12" s="6">
        <f t="shared" si="0"/>
        <v>6.0654322655789787E-2</v>
      </c>
    </row>
    <row r="13" spans="1:17">
      <c r="A13" s="80">
        <v>150.012</v>
      </c>
      <c r="C13" s="36" t="s">
        <v>63</v>
      </c>
      <c r="D13" s="52" t="s">
        <v>161</v>
      </c>
      <c r="P13" s="6">
        <v>-1.8</v>
      </c>
      <c r="Q13" s="6">
        <f t="shared" si="0"/>
        <v>8.286084841281946E-2</v>
      </c>
    </row>
    <row r="14" spans="1:17">
      <c r="C14" s="36"/>
      <c r="D14" s="52"/>
      <c r="P14" s="6">
        <v>-1.6</v>
      </c>
      <c r="Q14" s="6">
        <f t="shared" si="0"/>
        <v>0.11113508201783555</v>
      </c>
    </row>
    <row r="15" spans="1:17">
      <c r="C15" s="49" t="s">
        <v>76</v>
      </c>
      <c r="D15" s="56">
        <f>(D9-D7)/(D10/SQRT(COUNT(A:A)))</f>
        <v>1.9167219108773421</v>
      </c>
      <c r="P15" s="6">
        <v>-1.4</v>
      </c>
      <c r="Q15" s="6">
        <f t="shared" si="0"/>
        <v>0.14580731154192542</v>
      </c>
    </row>
    <row r="16" spans="1:17">
      <c r="C16" s="50" t="s">
        <v>77</v>
      </c>
      <c r="D16" s="54">
        <f>_xlfn.T.INV(D8,COUNT(A:A)-1)</f>
        <v>1.795884818704043</v>
      </c>
      <c r="P16" s="6">
        <v>-1.2</v>
      </c>
      <c r="Q16" s="6">
        <f t="shared" si="0"/>
        <v>0.18641765021169909</v>
      </c>
    </row>
    <row r="17" spans="3:17">
      <c r="C17" s="36"/>
      <c r="D17" s="52"/>
      <c r="P17" s="6">
        <v>-1</v>
      </c>
      <c r="Q17" s="6">
        <f t="shared" si="0"/>
        <v>0.23137787878337779</v>
      </c>
    </row>
    <row r="18" spans="3:17">
      <c r="C18" s="36" t="s">
        <v>14</v>
      </c>
      <c r="D18" s="55" t="str">
        <f>IF(D15&lt;=D16,D12,D13)</f>
        <v>ortalama&gt;150</v>
      </c>
      <c r="E18" s="19"/>
      <c r="F18" s="19"/>
      <c r="P18" s="6">
        <v>-0.8</v>
      </c>
      <c r="Q18" s="6">
        <f t="shared" si="0"/>
        <v>0.27777389565823368</v>
      </c>
    </row>
    <row r="19" spans="3:17">
      <c r="P19" s="6">
        <v>-0.6</v>
      </c>
      <c r="Q19" s="6">
        <f t="shared" si="0"/>
        <v>0.32146916582732032</v>
      </c>
    </row>
    <row r="20" spans="3:17">
      <c r="G20" s="75" t="s">
        <v>24</v>
      </c>
      <c r="H20" s="75"/>
      <c r="I20" s="36"/>
      <c r="J20" s="76" t="s">
        <v>26</v>
      </c>
      <c r="K20" s="76"/>
      <c r="L20" s="36"/>
      <c r="P20" s="6">
        <v>-0.4</v>
      </c>
      <c r="Q20" s="6">
        <f t="shared" si="0"/>
        <v>0.35762193106229173</v>
      </c>
    </row>
    <row r="21" spans="3:17">
      <c r="G21" s="57">
        <f>D15</f>
        <v>1.9167219108773421</v>
      </c>
      <c r="H21" s="57">
        <f>_xlfn.T.DIST(G21,COUNT(A:A)-1,FALSE)</f>
        <v>6.9206944440960344E-2</v>
      </c>
      <c r="J21" s="58">
        <f>D16</f>
        <v>1.795884818704043</v>
      </c>
      <c r="K21" s="58">
        <f>_xlfn.T.DIST(J21,COUNT(A:A)-1,FALSE)</f>
        <v>8.3379369534114997E-2</v>
      </c>
      <c r="P21" s="6">
        <v>-0.2</v>
      </c>
      <c r="Q21" s="6">
        <f t="shared" si="0"/>
        <v>0.38158814270604402</v>
      </c>
    </row>
    <row r="22" spans="3:17">
      <c r="G22" s="57">
        <f>D15</f>
        <v>1.9167219108773421</v>
      </c>
      <c r="H22" s="57">
        <v>0</v>
      </c>
      <c r="J22" s="58">
        <f>D16</f>
        <v>1.795884818704043</v>
      </c>
      <c r="K22" s="58">
        <v>0</v>
      </c>
      <c r="P22" s="6">
        <v>0</v>
      </c>
      <c r="Q22" s="6">
        <f t="shared" si="0"/>
        <v>0.38998975705668926</v>
      </c>
    </row>
    <row r="23" spans="3:17">
      <c r="P23" s="6">
        <v>0.2</v>
      </c>
      <c r="Q23" s="6">
        <f t="shared" si="0"/>
        <v>0.38158814270604402</v>
      </c>
    </row>
    <row r="24" spans="3:17">
      <c r="P24" s="6">
        <v>0.4</v>
      </c>
      <c r="Q24" s="6">
        <f t="shared" si="0"/>
        <v>0.35762193106229173</v>
      </c>
    </row>
    <row r="25" spans="3:17">
      <c r="P25" s="6">
        <v>0.6</v>
      </c>
      <c r="Q25" s="6">
        <f t="shared" si="0"/>
        <v>0.32146916582732032</v>
      </c>
    </row>
    <row r="26" spans="3:17">
      <c r="P26" s="6">
        <v>0.8</v>
      </c>
      <c r="Q26" s="6">
        <f t="shared" si="0"/>
        <v>0.27777389565823368</v>
      </c>
    </row>
    <row r="27" spans="3:17">
      <c r="P27" s="6">
        <v>1</v>
      </c>
      <c r="Q27" s="6">
        <f t="shared" si="0"/>
        <v>0.23137787878337779</v>
      </c>
    </row>
    <row r="28" spans="3:17">
      <c r="P28" s="6">
        <v>1.2</v>
      </c>
      <c r="Q28" s="6">
        <f t="shared" si="0"/>
        <v>0.18641765021169909</v>
      </c>
    </row>
    <row r="29" spans="3:17">
      <c r="P29" s="6">
        <v>1.4</v>
      </c>
      <c r="Q29" s="6">
        <f t="shared" si="0"/>
        <v>0.14580731154192542</v>
      </c>
    </row>
    <row r="30" spans="3:17">
      <c r="P30" s="6">
        <v>1.6</v>
      </c>
      <c r="Q30" s="6">
        <f t="shared" si="0"/>
        <v>0.11113508201783555</v>
      </c>
    </row>
    <row r="31" spans="3:17">
      <c r="P31" s="6">
        <v>1.8</v>
      </c>
      <c r="Q31" s="6">
        <f t="shared" si="0"/>
        <v>8.286084841281946E-2</v>
      </c>
    </row>
    <row r="32" spans="3:17">
      <c r="P32" s="6">
        <v>2</v>
      </c>
      <c r="Q32" s="6">
        <f t="shared" si="0"/>
        <v>6.0654322655789787E-2</v>
      </c>
    </row>
    <row r="33" spans="16:17">
      <c r="P33" s="6">
        <v>2.2000000000000002</v>
      </c>
      <c r="Q33" s="6">
        <f t="shared" si="0"/>
        <v>4.3739946551743E-2</v>
      </c>
    </row>
    <row r="34" spans="16:17">
      <c r="P34" s="6">
        <v>2.4</v>
      </c>
      <c r="Q34" s="6">
        <f t="shared" si="0"/>
        <v>3.1172040065611445E-2</v>
      </c>
    </row>
    <row r="35" spans="16:17">
      <c r="P35" s="6">
        <v>2.6</v>
      </c>
      <c r="Q35" s="6">
        <f t="shared" si="0"/>
        <v>2.2016665432135738E-2</v>
      </c>
    </row>
    <row r="36" spans="16:17">
      <c r="P36" s="6">
        <v>2.80000000000001</v>
      </c>
      <c r="Q36" s="6">
        <f t="shared" si="0"/>
        <v>1.5449837673554132E-2</v>
      </c>
    </row>
    <row r="37" spans="16:17">
      <c r="P37" s="6">
        <v>3.0000000000000102</v>
      </c>
      <c r="Q37" s="6">
        <f t="shared" si="0"/>
        <v>1.0795166312517085E-2</v>
      </c>
    </row>
    <row r="38" spans="16:17">
      <c r="P38" s="6">
        <v>3.2000000000000099</v>
      </c>
      <c r="Q38" s="6">
        <f t="shared" si="0"/>
        <v>7.5245795353238235E-3</v>
      </c>
    </row>
    <row r="39" spans="16:17">
      <c r="P39" s="6">
        <v>3.4000000000000101</v>
      </c>
      <c r="Q39" s="6">
        <f t="shared" si="0"/>
        <v>5.2405243065672784E-3</v>
      </c>
    </row>
    <row r="40" spans="16:17">
      <c r="P40" s="6">
        <v>3.6000000000000099</v>
      </c>
      <c r="Q40" s="6">
        <f t="shared" si="0"/>
        <v>3.6516439816671343E-3</v>
      </c>
    </row>
    <row r="41" spans="16:17">
      <c r="P41" s="6">
        <v>3.80000000000001</v>
      </c>
      <c r="Q41" s="6">
        <f t="shared" si="0"/>
        <v>2.5486292886392654E-3</v>
      </c>
    </row>
    <row r="42" spans="16:17">
      <c r="P42" s="6">
        <v>4.0000000000000098</v>
      </c>
      <c r="Q42" s="6">
        <f t="shared" si="0"/>
        <v>1.7833095141261178E-3</v>
      </c>
    </row>
    <row r="78" spans="1:1" ht="15">
      <c r="A78" s="9"/>
    </row>
    <row r="79" spans="1:1" ht="15">
      <c r="A79" s="9"/>
    </row>
  </sheetData>
  <mergeCells count="2">
    <mergeCell ref="G20:H20"/>
    <mergeCell ref="J20:K20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240FE-39F4-4A5A-80F9-845F34D6C634}">
  <sheetPr>
    <tabColor rgb="FFFF942C"/>
  </sheetPr>
  <dimension ref="A1:O101"/>
  <sheetViews>
    <sheetView workbookViewId="0">
      <selection activeCell="F19" sqref="F19"/>
    </sheetView>
  </sheetViews>
  <sheetFormatPr defaultRowHeight="18.75"/>
  <cols>
    <col min="1" max="1" width="19.5703125" style="3" bestFit="1" customWidth="1"/>
    <col min="2" max="2" width="9.140625" style="9" customWidth="1"/>
    <col min="3" max="3" width="25" style="9" customWidth="1"/>
    <col min="4" max="4" width="14.5703125" style="9" customWidth="1"/>
    <col min="5" max="15" width="9.140625" style="9" customWidth="1"/>
    <col min="16" max="16384" width="9.140625" style="9"/>
  </cols>
  <sheetData>
    <row r="1" spans="1:6" ht="21" customHeight="1">
      <c r="A1" s="5" t="s">
        <v>48</v>
      </c>
    </row>
    <row r="2" spans="1:6">
      <c r="A2" s="24" t="s">
        <v>43</v>
      </c>
    </row>
    <row r="3" spans="1:6">
      <c r="A3" s="25" t="s">
        <v>44</v>
      </c>
    </row>
    <row r="4" spans="1:6">
      <c r="A4" s="25" t="s">
        <v>44</v>
      </c>
    </row>
    <row r="5" spans="1:6">
      <c r="A5" s="25" t="s">
        <v>44</v>
      </c>
    </row>
    <row r="6" spans="1:6">
      <c r="A6" s="25" t="s">
        <v>44</v>
      </c>
    </row>
    <row r="7" spans="1:6">
      <c r="A7" s="25" t="s">
        <v>44</v>
      </c>
      <c r="C7" s="36" t="s">
        <v>45</v>
      </c>
      <c r="D7" s="18">
        <v>0.21</v>
      </c>
    </row>
    <row r="8" spans="1:6">
      <c r="A8" s="25" t="s">
        <v>44</v>
      </c>
      <c r="C8" s="36" t="s">
        <v>13</v>
      </c>
      <c r="D8" s="18">
        <v>0.95</v>
      </c>
    </row>
    <row r="9" spans="1:6">
      <c r="A9" s="25" t="s">
        <v>43</v>
      </c>
      <c r="C9" s="36" t="s">
        <v>47</v>
      </c>
      <c r="D9" s="8">
        <f>COUNTA(A:A)-1</f>
        <v>100</v>
      </c>
    </row>
    <row r="10" spans="1:6">
      <c r="A10" s="25" t="s">
        <v>44</v>
      </c>
      <c r="C10" s="36" t="s">
        <v>46</v>
      </c>
      <c r="D10" s="26">
        <f>COUNTIFS(A:A,"Sandık")/D9</f>
        <v>0.14000000000000001</v>
      </c>
    </row>
    <row r="11" spans="1:6">
      <c r="A11" s="25" t="s">
        <v>44</v>
      </c>
      <c r="C11" s="36"/>
    </row>
    <row r="12" spans="1:6">
      <c r="A12" s="25" t="s">
        <v>44</v>
      </c>
      <c r="C12" s="36" t="s">
        <v>49</v>
      </c>
      <c r="D12" s="52" t="s">
        <v>79</v>
      </c>
    </row>
    <row r="13" spans="1:6">
      <c r="A13" s="25" t="s">
        <v>44</v>
      </c>
      <c r="C13" s="36" t="s">
        <v>63</v>
      </c>
      <c r="D13" s="52" t="s">
        <v>78</v>
      </c>
    </row>
    <row r="14" spans="1:6">
      <c r="A14" s="25" t="s">
        <v>44</v>
      </c>
      <c r="C14" s="36"/>
      <c r="D14" s="52"/>
    </row>
    <row r="15" spans="1:6">
      <c r="A15" s="25" t="s">
        <v>44</v>
      </c>
      <c r="C15" s="49" t="s">
        <v>80</v>
      </c>
      <c r="D15" s="56">
        <f>(D10-D7)/SQRT(D7*(1-D7)/D9)</f>
        <v>-1.7186001564908264</v>
      </c>
    </row>
    <row r="16" spans="1:6">
      <c r="A16" s="25" t="s">
        <v>44</v>
      </c>
      <c r="C16" s="50" t="s">
        <v>11</v>
      </c>
      <c r="D16" s="54">
        <f>_xlfn.NORM.S.INV((1-D8)/2)</f>
        <v>-1.9599639845400536</v>
      </c>
      <c r="E16" s="51" t="s">
        <v>12</v>
      </c>
      <c r="F16" s="47">
        <f>_xlfn.NORM.S.INV(1-(1-D8)/2)</f>
        <v>1.9599639845400536</v>
      </c>
    </row>
    <row r="17" spans="1:15">
      <c r="A17" s="25" t="s">
        <v>44</v>
      </c>
      <c r="C17" s="36"/>
      <c r="D17" s="52"/>
    </row>
    <row r="18" spans="1:15">
      <c r="A18" s="25" t="s">
        <v>44</v>
      </c>
      <c r="C18" s="36" t="s">
        <v>14</v>
      </c>
      <c r="D18" s="55" t="str">
        <f>IF(AND(D15&gt;=D16,D15&lt;=F16),D12,D13)</f>
        <v>ortalama=%21</v>
      </c>
      <c r="E18" s="19"/>
      <c r="F18" s="19"/>
    </row>
    <row r="19" spans="1:15">
      <c r="A19" s="25" t="s">
        <v>44</v>
      </c>
    </row>
    <row r="20" spans="1:15">
      <c r="A20" s="25" t="s">
        <v>44</v>
      </c>
      <c r="H20" s="75" t="s">
        <v>24</v>
      </c>
      <c r="I20" s="75"/>
      <c r="J20" s="36"/>
      <c r="K20" s="76" t="s">
        <v>25</v>
      </c>
      <c r="L20" s="76"/>
      <c r="M20" s="36"/>
      <c r="N20" s="76" t="s">
        <v>26</v>
      </c>
      <c r="O20" s="76"/>
    </row>
    <row r="21" spans="1:15">
      <c r="A21" s="25" t="s">
        <v>44</v>
      </c>
      <c r="H21" s="57">
        <f>D15</f>
        <v>-1.7186001564908264</v>
      </c>
      <c r="I21" s="57">
        <f>_xlfn.NORM.S.DIST(H21,FALSE)</f>
        <v>9.1105984789375441E-2</v>
      </c>
      <c r="K21" s="58">
        <f>D16</f>
        <v>-1.9599639845400536</v>
      </c>
      <c r="L21" s="58">
        <f>_xlfn.NORM.S.DIST(K21,FALSE)</f>
        <v>5.8445069805035436E-2</v>
      </c>
      <c r="N21" s="58">
        <f>F16</f>
        <v>1.9599639845400536</v>
      </c>
      <c r="O21" s="58">
        <f>_xlfn.NORM.S.DIST(N21,FALSE)</f>
        <v>5.8445069805035436E-2</v>
      </c>
    </row>
    <row r="22" spans="1:15">
      <c r="A22" s="25" t="s">
        <v>44</v>
      </c>
      <c r="H22" s="57">
        <f>D15</f>
        <v>-1.7186001564908264</v>
      </c>
      <c r="I22" s="57">
        <v>0</v>
      </c>
      <c r="K22" s="58">
        <f>D16</f>
        <v>-1.9599639845400536</v>
      </c>
      <c r="L22" s="58">
        <v>0</v>
      </c>
      <c r="N22" s="58">
        <f>F16</f>
        <v>1.9599639845400536</v>
      </c>
      <c r="O22" s="58">
        <v>0</v>
      </c>
    </row>
    <row r="23" spans="1:15">
      <c r="A23" s="25" t="s">
        <v>44</v>
      </c>
    </row>
    <row r="24" spans="1:15">
      <c r="A24" s="25" t="s">
        <v>44</v>
      </c>
    </row>
    <row r="25" spans="1:15">
      <c r="A25" s="25" t="s">
        <v>43</v>
      </c>
    </row>
    <row r="26" spans="1:15">
      <c r="A26" s="25" t="s">
        <v>44</v>
      </c>
    </row>
    <row r="27" spans="1:15">
      <c r="A27" s="25" t="s">
        <v>44</v>
      </c>
    </row>
    <row r="28" spans="1:15">
      <c r="A28" s="25" t="s">
        <v>44</v>
      </c>
    </row>
    <row r="29" spans="1:15">
      <c r="A29" s="25" t="s">
        <v>44</v>
      </c>
    </row>
    <row r="30" spans="1:15">
      <c r="A30" s="25" t="s">
        <v>44</v>
      </c>
    </row>
    <row r="31" spans="1:15">
      <c r="A31" s="25" t="s">
        <v>44</v>
      </c>
    </row>
    <row r="32" spans="1:15">
      <c r="A32" s="25" t="s">
        <v>43</v>
      </c>
    </row>
    <row r="33" spans="1:1">
      <c r="A33" s="25" t="s">
        <v>44</v>
      </c>
    </row>
    <row r="34" spans="1:1">
      <c r="A34" s="25" t="s">
        <v>44</v>
      </c>
    </row>
    <row r="35" spans="1:1">
      <c r="A35" s="25" t="s">
        <v>44</v>
      </c>
    </row>
    <row r="36" spans="1:1">
      <c r="A36" s="25" t="s">
        <v>44</v>
      </c>
    </row>
    <row r="37" spans="1:1">
      <c r="A37" s="25" t="s">
        <v>44</v>
      </c>
    </row>
    <row r="38" spans="1:1">
      <c r="A38" s="25" t="s">
        <v>43</v>
      </c>
    </row>
    <row r="39" spans="1:1">
      <c r="A39" s="25" t="s">
        <v>44</v>
      </c>
    </row>
    <row r="40" spans="1:1">
      <c r="A40" s="25" t="s">
        <v>44</v>
      </c>
    </row>
    <row r="41" spans="1:1">
      <c r="A41" s="25" t="s">
        <v>44</v>
      </c>
    </row>
    <row r="42" spans="1:1">
      <c r="A42" s="25" t="s">
        <v>44</v>
      </c>
    </row>
    <row r="43" spans="1:1">
      <c r="A43" s="25" t="s">
        <v>43</v>
      </c>
    </row>
    <row r="44" spans="1:1">
      <c r="A44" s="25" t="s">
        <v>44</v>
      </c>
    </row>
    <row r="45" spans="1:1">
      <c r="A45" s="25" t="s">
        <v>44</v>
      </c>
    </row>
    <row r="46" spans="1:1">
      <c r="A46" s="25" t="s">
        <v>44</v>
      </c>
    </row>
    <row r="47" spans="1:1">
      <c r="A47" s="25" t="s">
        <v>44</v>
      </c>
    </row>
    <row r="48" spans="1:1">
      <c r="A48" s="25" t="s">
        <v>44</v>
      </c>
    </row>
    <row r="49" spans="1:1">
      <c r="A49" s="25" t="s">
        <v>44</v>
      </c>
    </row>
    <row r="50" spans="1:1">
      <c r="A50" s="25" t="s">
        <v>44</v>
      </c>
    </row>
    <row r="51" spans="1:1">
      <c r="A51" s="25" t="s">
        <v>44</v>
      </c>
    </row>
    <row r="52" spans="1:1">
      <c r="A52" s="25" t="s">
        <v>44</v>
      </c>
    </row>
    <row r="53" spans="1:1">
      <c r="A53" s="25" t="s">
        <v>44</v>
      </c>
    </row>
    <row r="54" spans="1:1">
      <c r="A54" s="25" t="s">
        <v>43</v>
      </c>
    </row>
    <row r="55" spans="1:1">
      <c r="A55" s="25" t="s">
        <v>44</v>
      </c>
    </row>
    <row r="56" spans="1:1">
      <c r="A56" s="25" t="s">
        <v>44</v>
      </c>
    </row>
    <row r="57" spans="1:1">
      <c r="A57" s="25" t="s">
        <v>44</v>
      </c>
    </row>
    <row r="58" spans="1:1">
      <c r="A58" s="25" t="s">
        <v>44</v>
      </c>
    </row>
    <row r="59" spans="1:1">
      <c r="A59" s="25" t="s">
        <v>44</v>
      </c>
    </row>
    <row r="60" spans="1:1">
      <c r="A60" s="25" t="s">
        <v>43</v>
      </c>
    </row>
    <row r="61" spans="1:1">
      <c r="A61" s="25" t="s">
        <v>44</v>
      </c>
    </row>
    <row r="62" spans="1:1">
      <c r="A62" s="25" t="s">
        <v>44</v>
      </c>
    </row>
    <row r="63" spans="1:1">
      <c r="A63" s="25" t="s">
        <v>44</v>
      </c>
    </row>
    <row r="64" spans="1:1">
      <c r="A64" s="25" t="s">
        <v>44</v>
      </c>
    </row>
    <row r="65" spans="1:1">
      <c r="A65" s="25" t="s">
        <v>44</v>
      </c>
    </row>
    <row r="66" spans="1:1">
      <c r="A66" s="25" t="s">
        <v>44</v>
      </c>
    </row>
    <row r="67" spans="1:1">
      <c r="A67" s="25" t="s">
        <v>44</v>
      </c>
    </row>
    <row r="68" spans="1:1">
      <c r="A68" s="25" t="s">
        <v>43</v>
      </c>
    </row>
    <row r="69" spans="1:1">
      <c r="A69" s="25" t="s">
        <v>44</v>
      </c>
    </row>
    <row r="70" spans="1:1">
      <c r="A70" s="25" t="s">
        <v>44</v>
      </c>
    </row>
    <row r="71" spans="1:1">
      <c r="A71" s="25" t="s">
        <v>44</v>
      </c>
    </row>
    <row r="72" spans="1:1">
      <c r="A72" s="25" t="s">
        <v>44</v>
      </c>
    </row>
    <row r="73" spans="1:1">
      <c r="A73" s="25" t="s">
        <v>43</v>
      </c>
    </row>
    <row r="74" spans="1:1">
      <c r="A74" s="25" t="s">
        <v>44</v>
      </c>
    </row>
    <row r="75" spans="1:1">
      <c r="A75" s="25" t="s">
        <v>44</v>
      </c>
    </row>
    <row r="76" spans="1:1">
      <c r="A76" s="25" t="s">
        <v>43</v>
      </c>
    </row>
    <row r="77" spans="1:1">
      <c r="A77" s="25" t="s">
        <v>44</v>
      </c>
    </row>
    <row r="78" spans="1:1">
      <c r="A78" s="25" t="s">
        <v>44</v>
      </c>
    </row>
    <row r="79" spans="1:1">
      <c r="A79" s="25" t="s">
        <v>44</v>
      </c>
    </row>
    <row r="80" spans="1:1">
      <c r="A80" s="25" t="s">
        <v>44</v>
      </c>
    </row>
    <row r="81" spans="1:1">
      <c r="A81" s="25" t="s">
        <v>44</v>
      </c>
    </row>
    <row r="82" spans="1:1">
      <c r="A82" s="25" t="s">
        <v>44</v>
      </c>
    </row>
    <row r="83" spans="1:1">
      <c r="A83" s="25" t="s">
        <v>44</v>
      </c>
    </row>
    <row r="84" spans="1:1">
      <c r="A84" s="25" t="s">
        <v>44</v>
      </c>
    </row>
    <row r="85" spans="1:1">
      <c r="A85" s="25" t="s">
        <v>43</v>
      </c>
    </row>
    <row r="86" spans="1:1">
      <c r="A86" s="25" t="s">
        <v>44</v>
      </c>
    </row>
    <row r="87" spans="1:1">
      <c r="A87" s="25" t="s">
        <v>44</v>
      </c>
    </row>
    <row r="88" spans="1:1">
      <c r="A88" s="25" t="s">
        <v>44</v>
      </c>
    </row>
    <row r="89" spans="1:1">
      <c r="A89" s="25" t="s">
        <v>44</v>
      </c>
    </row>
    <row r="90" spans="1:1">
      <c r="A90" s="25" t="s">
        <v>44</v>
      </c>
    </row>
    <row r="91" spans="1:1">
      <c r="A91" s="25" t="s">
        <v>44</v>
      </c>
    </row>
    <row r="92" spans="1:1">
      <c r="A92" s="25" t="s">
        <v>44</v>
      </c>
    </row>
    <row r="93" spans="1:1">
      <c r="A93" s="25" t="s">
        <v>44</v>
      </c>
    </row>
    <row r="94" spans="1:1">
      <c r="A94" s="25" t="s">
        <v>43</v>
      </c>
    </row>
    <row r="95" spans="1:1">
      <c r="A95" s="25" t="s">
        <v>43</v>
      </c>
    </row>
    <row r="96" spans="1:1">
      <c r="A96" s="25" t="s">
        <v>44</v>
      </c>
    </row>
    <row r="97" spans="1:1">
      <c r="A97" s="25" t="s">
        <v>44</v>
      </c>
    </row>
    <row r="98" spans="1:1">
      <c r="A98" s="25" t="s">
        <v>44</v>
      </c>
    </row>
    <row r="99" spans="1:1">
      <c r="A99" s="25" t="s">
        <v>44</v>
      </c>
    </row>
    <row r="100" spans="1:1">
      <c r="A100" s="25" t="s">
        <v>44</v>
      </c>
    </row>
    <row r="101" spans="1:1">
      <c r="A101" s="25" t="s">
        <v>44</v>
      </c>
    </row>
  </sheetData>
  <mergeCells count="3">
    <mergeCell ref="H20:I20"/>
    <mergeCell ref="K20:L20"/>
    <mergeCell ref="N20:O20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9A4D2-B85D-4BE9-A0EF-58A8817066C9}">
  <sheetPr>
    <tabColor theme="8"/>
  </sheetPr>
  <dimension ref="A1:O101"/>
  <sheetViews>
    <sheetView workbookViewId="0">
      <selection activeCell="P14" sqref="P14"/>
    </sheetView>
  </sheetViews>
  <sheetFormatPr defaultRowHeight="18.75"/>
  <cols>
    <col min="1" max="1" width="19.5703125" style="80" bestFit="1" customWidth="1"/>
    <col min="2" max="2" width="9.140625" style="9" customWidth="1"/>
    <col min="3" max="3" width="25" style="9" customWidth="1"/>
    <col min="4" max="4" width="14.5703125" style="9" customWidth="1"/>
    <col min="5" max="15" width="9.140625" style="9" customWidth="1"/>
    <col min="16" max="16384" width="9.140625" style="9"/>
  </cols>
  <sheetData>
    <row r="1" spans="1:6" ht="21" customHeight="1">
      <c r="A1" s="79" t="s">
        <v>48</v>
      </c>
    </row>
    <row r="2" spans="1:6">
      <c r="A2" s="24" t="s">
        <v>43</v>
      </c>
    </row>
    <row r="3" spans="1:6">
      <c r="A3" s="80" t="s">
        <v>44</v>
      </c>
    </row>
    <row r="4" spans="1:6">
      <c r="A4" s="80" t="s">
        <v>44</v>
      </c>
    </row>
    <row r="5" spans="1:6">
      <c r="A5" s="80" t="s">
        <v>44</v>
      </c>
    </row>
    <row r="6" spans="1:6">
      <c r="A6" s="80" t="s">
        <v>44</v>
      </c>
    </row>
    <row r="7" spans="1:6">
      <c r="A7" s="80" t="s">
        <v>44</v>
      </c>
      <c r="C7" s="36" t="s">
        <v>45</v>
      </c>
      <c r="D7" s="18">
        <v>0.21</v>
      </c>
    </row>
    <row r="8" spans="1:6">
      <c r="A8" s="80" t="s">
        <v>44</v>
      </c>
      <c r="C8" s="36" t="s">
        <v>13</v>
      </c>
      <c r="D8" s="18">
        <v>0.95</v>
      </c>
    </row>
    <row r="9" spans="1:6">
      <c r="A9" s="80" t="s">
        <v>43</v>
      </c>
      <c r="C9" s="36" t="s">
        <v>47</v>
      </c>
      <c r="D9" s="8">
        <f>COUNTA(A:A)-1</f>
        <v>100</v>
      </c>
    </row>
    <row r="10" spans="1:6">
      <c r="A10" s="80" t="s">
        <v>44</v>
      </c>
      <c r="C10" s="36" t="s">
        <v>46</v>
      </c>
      <c r="D10" s="26">
        <f>COUNTIFS(A:A,"Sandık")/D9</f>
        <v>0.14000000000000001</v>
      </c>
    </row>
    <row r="11" spans="1:6">
      <c r="A11" s="80" t="s">
        <v>44</v>
      </c>
      <c r="C11" s="36"/>
    </row>
    <row r="12" spans="1:6">
      <c r="A12" s="80" t="s">
        <v>44</v>
      </c>
      <c r="C12" s="36" t="s">
        <v>49</v>
      </c>
      <c r="D12" s="52" t="s">
        <v>79</v>
      </c>
    </row>
    <row r="13" spans="1:6">
      <c r="A13" s="80" t="s">
        <v>44</v>
      </c>
      <c r="C13" s="36" t="s">
        <v>63</v>
      </c>
      <c r="D13" s="52" t="s">
        <v>78</v>
      </c>
    </row>
    <row r="14" spans="1:6">
      <c r="A14" s="80" t="s">
        <v>44</v>
      </c>
      <c r="C14" s="36"/>
      <c r="D14" s="52"/>
    </row>
    <row r="15" spans="1:6">
      <c r="A15" s="80" t="s">
        <v>44</v>
      </c>
      <c r="C15" s="49" t="s">
        <v>80</v>
      </c>
      <c r="D15" s="56">
        <f>(D10-D7)/SQRT(D7*(1-D7)/D9)</f>
        <v>-1.7186001564908264</v>
      </c>
    </row>
    <row r="16" spans="1:6">
      <c r="A16" s="80" t="s">
        <v>44</v>
      </c>
      <c r="C16" s="50" t="s">
        <v>11</v>
      </c>
      <c r="D16" s="54">
        <f>_xlfn.NORM.S.INV((1-D8)/2)</f>
        <v>-1.9599639845400536</v>
      </c>
      <c r="E16" s="51" t="s">
        <v>12</v>
      </c>
      <c r="F16" s="47">
        <f>_xlfn.NORM.S.INV(1-(1-D8)/2)</f>
        <v>1.9599639845400536</v>
      </c>
    </row>
    <row r="17" spans="1:15">
      <c r="A17" s="80" t="s">
        <v>44</v>
      </c>
      <c r="C17" s="36"/>
      <c r="D17" s="52"/>
    </row>
    <row r="18" spans="1:15">
      <c r="A18" s="80" t="s">
        <v>44</v>
      </c>
      <c r="C18" s="36" t="s">
        <v>14</v>
      </c>
      <c r="D18" s="55" t="str">
        <f>IF(AND(D15&gt;=D16,D15&lt;=F16),D12,D13)</f>
        <v>ortalama=%21</v>
      </c>
      <c r="E18" s="19"/>
      <c r="F18" s="19"/>
    </row>
    <row r="19" spans="1:15">
      <c r="A19" s="80" t="s">
        <v>44</v>
      </c>
    </row>
    <row r="20" spans="1:15">
      <c r="A20" s="80" t="s">
        <v>44</v>
      </c>
      <c r="H20" s="75" t="s">
        <v>24</v>
      </c>
      <c r="I20" s="75"/>
      <c r="J20" s="36"/>
      <c r="K20" s="76" t="s">
        <v>25</v>
      </c>
      <c r="L20" s="76"/>
      <c r="M20" s="36"/>
      <c r="N20" s="76" t="s">
        <v>26</v>
      </c>
      <c r="O20" s="76"/>
    </row>
    <row r="21" spans="1:15">
      <c r="A21" s="80" t="s">
        <v>44</v>
      </c>
      <c r="H21" s="57">
        <f>D15</f>
        <v>-1.7186001564908264</v>
      </c>
      <c r="I21" s="57">
        <f>_xlfn.NORM.S.DIST(H21,FALSE)</f>
        <v>9.1105984789375441E-2</v>
      </c>
      <c r="K21" s="58">
        <f>D16</f>
        <v>-1.9599639845400536</v>
      </c>
      <c r="L21" s="58">
        <f>_xlfn.NORM.S.DIST(K21,FALSE)</f>
        <v>5.8445069805035436E-2</v>
      </c>
      <c r="N21" s="58">
        <f>F16</f>
        <v>1.9599639845400536</v>
      </c>
      <c r="O21" s="58">
        <f>_xlfn.NORM.S.DIST(N21,FALSE)</f>
        <v>5.8445069805035436E-2</v>
      </c>
    </row>
    <row r="22" spans="1:15">
      <c r="A22" s="80" t="s">
        <v>44</v>
      </c>
      <c r="H22" s="57">
        <f>D15</f>
        <v>-1.7186001564908264</v>
      </c>
      <c r="I22" s="57">
        <v>0</v>
      </c>
      <c r="K22" s="58">
        <f>D16</f>
        <v>-1.9599639845400536</v>
      </c>
      <c r="L22" s="58">
        <v>0</v>
      </c>
      <c r="N22" s="58">
        <f>F16</f>
        <v>1.9599639845400536</v>
      </c>
      <c r="O22" s="58">
        <v>0</v>
      </c>
    </row>
    <row r="23" spans="1:15">
      <c r="A23" s="80" t="s">
        <v>44</v>
      </c>
      <c r="N23" s="58">
        <f>F17</f>
        <v>0</v>
      </c>
    </row>
    <row r="24" spans="1:15">
      <c r="A24" s="80" t="s">
        <v>44</v>
      </c>
    </row>
    <row r="25" spans="1:15">
      <c r="A25" s="80" t="s">
        <v>43</v>
      </c>
    </row>
    <row r="26" spans="1:15">
      <c r="A26" s="80" t="s">
        <v>44</v>
      </c>
    </row>
    <row r="27" spans="1:15">
      <c r="A27" s="80" t="s">
        <v>44</v>
      </c>
    </row>
    <row r="28" spans="1:15">
      <c r="A28" s="80" t="s">
        <v>44</v>
      </c>
    </row>
    <row r="29" spans="1:15">
      <c r="A29" s="80" t="s">
        <v>44</v>
      </c>
    </row>
    <row r="30" spans="1:15">
      <c r="A30" s="80" t="s">
        <v>44</v>
      </c>
    </row>
    <row r="31" spans="1:15">
      <c r="A31" s="80" t="s">
        <v>44</v>
      </c>
    </row>
    <row r="32" spans="1:15">
      <c r="A32" s="80" t="s">
        <v>43</v>
      </c>
    </row>
    <row r="33" spans="1:1">
      <c r="A33" s="80" t="s">
        <v>44</v>
      </c>
    </row>
    <row r="34" spans="1:1">
      <c r="A34" s="80" t="s">
        <v>44</v>
      </c>
    </row>
    <row r="35" spans="1:1">
      <c r="A35" s="80" t="s">
        <v>44</v>
      </c>
    </row>
    <row r="36" spans="1:1">
      <c r="A36" s="80" t="s">
        <v>44</v>
      </c>
    </row>
    <row r="37" spans="1:1">
      <c r="A37" s="80" t="s">
        <v>44</v>
      </c>
    </row>
    <row r="38" spans="1:1">
      <c r="A38" s="80" t="s">
        <v>43</v>
      </c>
    </row>
    <row r="39" spans="1:1">
      <c r="A39" s="80" t="s">
        <v>44</v>
      </c>
    </row>
    <row r="40" spans="1:1">
      <c r="A40" s="80" t="s">
        <v>44</v>
      </c>
    </row>
    <row r="41" spans="1:1">
      <c r="A41" s="80" t="s">
        <v>44</v>
      </c>
    </row>
    <row r="42" spans="1:1">
      <c r="A42" s="80" t="s">
        <v>44</v>
      </c>
    </row>
    <row r="43" spans="1:1">
      <c r="A43" s="80" t="s">
        <v>43</v>
      </c>
    </row>
    <row r="44" spans="1:1">
      <c r="A44" s="80" t="s">
        <v>44</v>
      </c>
    </row>
    <row r="45" spans="1:1">
      <c r="A45" s="80" t="s">
        <v>44</v>
      </c>
    </row>
    <row r="46" spans="1:1">
      <c r="A46" s="80" t="s">
        <v>44</v>
      </c>
    </row>
    <row r="47" spans="1:1">
      <c r="A47" s="80" t="s">
        <v>44</v>
      </c>
    </row>
    <row r="48" spans="1:1">
      <c r="A48" s="80" t="s">
        <v>44</v>
      </c>
    </row>
    <row r="49" spans="1:1">
      <c r="A49" s="80" t="s">
        <v>44</v>
      </c>
    </row>
    <row r="50" spans="1:1">
      <c r="A50" s="80" t="s">
        <v>44</v>
      </c>
    </row>
    <row r="51" spans="1:1">
      <c r="A51" s="80" t="s">
        <v>44</v>
      </c>
    </row>
    <row r="52" spans="1:1">
      <c r="A52" s="80" t="s">
        <v>44</v>
      </c>
    </row>
    <row r="53" spans="1:1">
      <c r="A53" s="80" t="s">
        <v>44</v>
      </c>
    </row>
    <row r="54" spans="1:1">
      <c r="A54" s="80" t="s">
        <v>43</v>
      </c>
    </row>
    <row r="55" spans="1:1">
      <c r="A55" s="80" t="s">
        <v>44</v>
      </c>
    </row>
    <row r="56" spans="1:1">
      <c r="A56" s="80" t="s">
        <v>44</v>
      </c>
    </row>
    <row r="57" spans="1:1">
      <c r="A57" s="80" t="s">
        <v>44</v>
      </c>
    </row>
    <row r="58" spans="1:1">
      <c r="A58" s="80" t="s">
        <v>44</v>
      </c>
    </row>
    <row r="59" spans="1:1">
      <c r="A59" s="80" t="s">
        <v>44</v>
      </c>
    </row>
    <row r="60" spans="1:1">
      <c r="A60" s="80" t="s">
        <v>43</v>
      </c>
    </row>
    <row r="61" spans="1:1">
      <c r="A61" s="80" t="s">
        <v>44</v>
      </c>
    </row>
    <row r="62" spans="1:1">
      <c r="A62" s="80" t="s">
        <v>44</v>
      </c>
    </row>
    <row r="63" spans="1:1">
      <c r="A63" s="80" t="s">
        <v>44</v>
      </c>
    </row>
    <row r="64" spans="1:1">
      <c r="A64" s="80" t="s">
        <v>44</v>
      </c>
    </row>
    <row r="65" spans="1:1">
      <c r="A65" s="80" t="s">
        <v>44</v>
      </c>
    </row>
    <row r="66" spans="1:1">
      <c r="A66" s="80" t="s">
        <v>44</v>
      </c>
    </row>
    <row r="67" spans="1:1">
      <c r="A67" s="80" t="s">
        <v>44</v>
      </c>
    </row>
    <row r="68" spans="1:1">
      <c r="A68" s="80" t="s">
        <v>43</v>
      </c>
    </row>
    <row r="69" spans="1:1">
      <c r="A69" s="80" t="s">
        <v>44</v>
      </c>
    </row>
    <row r="70" spans="1:1">
      <c r="A70" s="80" t="s">
        <v>44</v>
      </c>
    </row>
    <row r="71" spans="1:1">
      <c r="A71" s="80" t="s">
        <v>44</v>
      </c>
    </row>
    <row r="72" spans="1:1">
      <c r="A72" s="80" t="s">
        <v>44</v>
      </c>
    </row>
    <row r="73" spans="1:1">
      <c r="A73" s="80" t="s">
        <v>43</v>
      </c>
    </row>
    <row r="74" spans="1:1">
      <c r="A74" s="80" t="s">
        <v>44</v>
      </c>
    </row>
    <row r="75" spans="1:1">
      <c r="A75" s="80" t="s">
        <v>44</v>
      </c>
    </row>
    <row r="76" spans="1:1">
      <c r="A76" s="80" t="s">
        <v>43</v>
      </c>
    </row>
    <row r="77" spans="1:1">
      <c r="A77" s="80" t="s">
        <v>44</v>
      </c>
    </row>
    <row r="78" spans="1:1">
      <c r="A78" s="80" t="s">
        <v>44</v>
      </c>
    </row>
    <row r="79" spans="1:1">
      <c r="A79" s="80" t="s">
        <v>44</v>
      </c>
    </row>
    <row r="80" spans="1:1">
      <c r="A80" s="80" t="s">
        <v>44</v>
      </c>
    </row>
    <row r="81" spans="1:1">
      <c r="A81" s="80" t="s">
        <v>44</v>
      </c>
    </row>
    <row r="82" spans="1:1">
      <c r="A82" s="80" t="s">
        <v>44</v>
      </c>
    </row>
    <row r="83" spans="1:1">
      <c r="A83" s="80" t="s">
        <v>44</v>
      </c>
    </row>
    <row r="84" spans="1:1">
      <c r="A84" s="80" t="s">
        <v>44</v>
      </c>
    </row>
    <row r="85" spans="1:1">
      <c r="A85" s="80" t="s">
        <v>43</v>
      </c>
    </row>
    <row r="86" spans="1:1">
      <c r="A86" s="80" t="s">
        <v>44</v>
      </c>
    </row>
    <row r="87" spans="1:1">
      <c r="A87" s="80" t="s">
        <v>44</v>
      </c>
    </row>
    <row r="88" spans="1:1">
      <c r="A88" s="80" t="s">
        <v>44</v>
      </c>
    </row>
    <row r="89" spans="1:1">
      <c r="A89" s="80" t="s">
        <v>44</v>
      </c>
    </row>
    <row r="90" spans="1:1">
      <c r="A90" s="80" t="s">
        <v>44</v>
      </c>
    </row>
    <row r="91" spans="1:1">
      <c r="A91" s="80" t="s">
        <v>44</v>
      </c>
    </row>
    <row r="92" spans="1:1">
      <c r="A92" s="80" t="s">
        <v>44</v>
      </c>
    </row>
    <row r="93" spans="1:1">
      <c r="A93" s="80" t="s">
        <v>44</v>
      </c>
    </row>
    <row r="94" spans="1:1">
      <c r="A94" s="80" t="s">
        <v>43</v>
      </c>
    </row>
    <row r="95" spans="1:1">
      <c r="A95" s="80" t="s">
        <v>43</v>
      </c>
    </row>
    <row r="96" spans="1:1">
      <c r="A96" s="80" t="s">
        <v>44</v>
      </c>
    </row>
    <row r="97" spans="1:1">
      <c r="A97" s="80" t="s">
        <v>44</v>
      </c>
    </row>
    <row r="98" spans="1:1">
      <c r="A98" s="80" t="s">
        <v>44</v>
      </c>
    </row>
    <row r="99" spans="1:1">
      <c r="A99" s="80" t="s">
        <v>44</v>
      </c>
    </row>
    <row r="100" spans="1:1">
      <c r="A100" s="80" t="s">
        <v>44</v>
      </c>
    </row>
    <row r="101" spans="1:1">
      <c r="A101" s="80" t="s">
        <v>44</v>
      </c>
    </row>
  </sheetData>
  <mergeCells count="3">
    <mergeCell ref="H20:I20"/>
    <mergeCell ref="K20:L20"/>
    <mergeCell ref="N20:O20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9C154-D6C1-4B52-8508-457A0495FBE1}">
  <sheetPr>
    <tabColor rgb="FFFF942C"/>
  </sheetPr>
  <dimension ref="A1:L101"/>
  <sheetViews>
    <sheetView workbookViewId="0">
      <selection activeCell="D18" sqref="D18"/>
    </sheetView>
  </sheetViews>
  <sheetFormatPr defaultRowHeight="18.75"/>
  <cols>
    <col min="1" max="1" width="19.5703125" style="3" bestFit="1" customWidth="1"/>
    <col min="2" max="2" width="9.140625" style="9" customWidth="1"/>
    <col min="3" max="3" width="25" style="9" customWidth="1"/>
    <col min="4" max="4" width="14.5703125" style="9" customWidth="1"/>
    <col min="5" max="15" width="9.140625" style="9" customWidth="1"/>
    <col min="16" max="16384" width="9.140625" style="9"/>
  </cols>
  <sheetData>
    <row r="1" spans="1:4" ht="21" customHeight="1">
      <c r="A1" s="5" t="s">
        <v>48</v>
      </c>
    </row>
    <row r="2" spans="1:4">
      <c r="A2" s="24" t="s">
        <v>43</v>
      </c>
    </row>
    <row r="3" spans="1:4">
      <c r="A3" s="25" t="s">
        <v>44</v>
      </c>
    </row>
    <row r="4" spans="1:4">
      <c r="A4" s="25" t="s">
        <v>44</v>
      </c>
    </row>
    <row r="5" spans="1:4">
      <c r="A5" s="25" t="s">
        <v>44</v>
      </c>
    </row>
    <row r="6" spans="1:4">
      <c r="A6" s="25" t="s">
        <v>44</v>
      </c>
    </row>
    <row r="7" spans="1:4">
      <c r="A7" s="25" t="s">
        <v>44</v>
      </c>
      <c r="C7" s="36" t="s">
        <v>45</v>
      </c>
      <c r="D7" s="18">
        <v>0.21</v>
      </c>
    </row>
    <row r="8" spans="1:4">
      <c r="A8" s="25" t="s">
        <v>44</v>
      </c>
      <c r="C8" s="36" t="s">
        <v>13</v>
      </c>
      <c r="D8" s="18">
        <v>0.95</v>
      </c>
    </row>
    <row r="9" spans="1:4">
      <c r="A9" s="25" t="s">
        <v>43</v>
      </c>
      <c r="C9" s="36" t="s">
        <v>47</v>
      </c>
      <c r="D9" s="8">
        <f>COUNTA(A:A)-1</f>
        <v>100</v>
      </c>
    </row>
    <row r="10" spans="1:4">
      <c r="A10" s="25" t="s">
        <v>44</v>
      </c>
      <c r="C10" s="36" t="s">
        <v>46</v>
      </c>
      <c r="D10" s="26">
        <f>COUNTIFS(A:A,"Sandık")/D9</f>
        <v>0.17</v>
      </c>
    </row>
    <row r="11" spans="1:4">
      <c r="A11" s="25" t="s">
        <v>44</v>
      </c>
      <c r="C11" s="36"/>
    </row>
    <row r="12" spans="1:4">
      <c r="A12" s="25" t="s">
        <v>44</v>
      </c>
      <c r="C12" s="36" t="s">
        <v>49</v>
      </c>
      <c r="D12" s="52" t="s">
        <v>82</v>
      </c>
    </row>
    <row r="13" spans="1:4">
      <c r="A13" s="25" t="s">
        <v>44</v>
      </c>
      <c r="C13" s="36" t="s">
        <v>63</v>
      </c>
      <c r="D13" s="52" t="s">
        <v>81</v>
      </c>
    </row>
    <row r="14" spans="1:4">
      <c r="A14" s="25" t="s">
        <v>44</v>
      </c>
      <c r="C14" s="36"/>
      <c r="D14" s="52"/>
    </row>
    <row r="15" spans="1:4">
      <c r="A15" s="25" t="s">
        <v>44</v>
      </c>
      <c r="C15" s="49" t="s">
        <v>80</v>
      </c>
      <c r="D15" s="56">
        <f>(D10-D7)/SQRT(D7*(1-D7)/D9)</f>
        <v>-0.98205723228047215</v>
      </c>
    </row>
    <row r="16" spans="1:4">
      <c r="A16" s="25" t="s">
        <v>44</v>
      </c>
      <c r="C16" s="50" t="s">
        <v>11</v>
      </c>
      <c r="D16" s="47">
        <f>_xlfn.NORM.S.INV(1-D8)</f>
        <v>-1.6448536269514715</v>
      </c>
    </row>
    <row r="17" spans="1:12">
      <c r="A17" s="25" t="s">
        <v>44</v>
      </c>
      <c r="C17" s="36"/>
      <c r="D17" s="52"/>
    </row>
    <row r="18" spans="1:12">
      <c r="A18" s="25" t="s">
        <v>44</v>
      </c>
      <c r="C18" s="36" t="s">
        <v>14</v>
      </c>
      <c r="D18" s="55" t="str">
        <f>IF(D15&gt;=D16,D12,D13)</f>
        <v>ortalama&gt;=%21</v>
      </c>
      <c r="E18" s="19"/>
      <c r="F18" s="19"/>
    </row>
    <row r="19" spans="1:12">
      <c r="A19" s="25" t="s">
        <v>44</v>
      </c>
    </row>
    <row r="20" spans="1:12">
      <c r="A20" s="25" t="s">
        <v>44</v>
      </c>
      <c r="H20" s="75" t="s">
        <v>24</v>
      </c>
      <c r="I20" s="75"/>
      <c r="J20" s="36"/>
      <c r="K20" s="76" t="s">
        <v>25</v>
      </c>
      <c r="L20" s="76"/>
    </row>
    <row r="21" spans="1:12">
      <c r="A21" s="25" t="s">
        <v>44</v>
      </c>
      <c r="H21" s="57">
        <f>D15</f>
        <v>-0.98205723228047215</v>
      </c>
      <c r="I21" s="57">
        <f>_xlfn.NORM.S.DIST(H21,FALSE)</f>
        <v>0.24631188103841442</v>
      </c>
      <c r="K21" s="58">
        <f>D16</f>
        <v>-1.6448536269514715</v>
      </c>
      <c r="L21" s="58">
        <f>_xlfn.NORM.S.DIST(K21,FALSE)</f>
        <v>0.10313564037537151</v>
      </c>
    </row>
    <row r="22" spans="1:12">
      <c r="A22" s="25" t="s">
        <v>44</v>
      </c>
      <c r="H22" s="57">
        <f>D15</f>
        <v>-0.98205723228047215</v>
      </c>
      <c r="I22" s="57">
        <v>0</v>
      </c>
      <c r="K22" s="58">
        <f>D16</f>
        <v>-1.6448536269514715</v>
      </c>
      <c r="L22" s="58">
        <v>0</v>
      </c>
    </row>
    <row r="23" spans="1:12">
      <c r="A23" s="25" t="s">
        <v>44</v>
      </c>
    </row>
    <row r="24" spans="1:12">
      <c r="A24" s="25" t="s">
        <v>44</v>
      </c>
    </row>
    <row r="25" spans="1:12">
      <c r="A25" s="25" t="s">
        <v>43</v>
      </c>
    </row>
    <row r="26" spans="1:12">
      <c r="A26" s="25" t="s">
        <v>44</v>
      </c>
    </row>
    <row r="27" spans="1:12">
      <c r="A27" s="25" t="s">
        <v>44</v>
      </c>
    </row>
    <row r="28" spans="1:12">
      <c r="A28" s="25" t="s">
        <v>44</v>
      </c>
    </row>
    <row r="29" spans="1:12">
      <c r="A29" s="25" t="s">
        <v>43</v>
      </c>
    </row>
    <row r="30" spans="1:12">
      <c r="A30" s="25" t="s">
        <v>44</v>
      </c>
    </row>
    <row r="31" spans="1:12">
      <c r="A31" s="25" t="s">
        <v>44</v>
      </c>
    </row>
    <row r="32" spans="1:12">
      <c r="A32" s="25" t="s">
        <v>44</v>
      </c>
    </row>
    <row r="33" spans="1:1">
      <c r="A33" s="25" t="s">
        <v>44</v>
      </c>
    </row>
    <row r="34" spans="1:1">
      <c r="A34" s="25" t="s">
        <v>44</v>
      </c>
    </row>
    <row r="35" spans="1:1">
      <c r="A35" s="25" t="s">
        <v>44</v>
      </c>
    </row>
    <row r="36" spans="1:1">
      <c r="A36" s="25" t="s">
        <v>44</v>
      </c>
    </row>
    <row r="37" spans="1:1">
      <c r="A37" s="25" t="s">
        <v>43</v>
      </c>
    </row>
    <row r="38" spans="1:1">
      <c r="A38" s="25" t="s">
        <v>44</v>
      </c>
    </row>
    <row r="39" spans="1:1">
      <c r="A39" s="25" t="s">
        <v>44</v>
      </c>
    </row>
    <row r="40" spans="1:1">
      <c r="A40" s="25" t="s">
        <v>43</v>
      </c>
    </row>
    <row r="41" spans="1:1">
      <c r="A41" s="25" t="s">
        <v>44</v>
      </c>
    </row>
    <row r="42" spans="1:1">
      <c r="A42" s="25" t="s">
        <v>44</v>
      </c>
    </row>
    <row r="43" spans="1:1">
      <c r="A43" s="25" t="s">
        <v>44</v>
      </c>
    </row>
    <row r="44" spans="1:1">
      <c r="A44" s="25" t="s">
        <v>44</v>
      </c>
    </row>
    <row r="45" spans="1:1">
      <c r="A45" s="25" t="s">
        <v>44</v>
      </c>
    </row>
    <row r="46" spans="1:1">
      <c r="A46" s="25" t="s">
        <v>44</v>
      </c>
    </row>
    <row r="47" spans="1:1">
      <c r="A47" s="25" t="s">
        <v>44</v>
      </c>
    </row>
    <row r="48" spans="1:1">
      <c r="A48" s="25" t="s">
        <v>44</v>
      </c>
    </row>
    <row r="49" spans="1:1">
      <c r="A49" s="25" t="s">
        <v>44</v>
      </c>
    </row>
    <row r="50" spans="1:1">
      <c r="A50" s="25" t="s">
        <v>44</v>
      </c>
    </row>
    <row r="51" spans="1:1">
      <c r="A51" s="25" t="s">
        <v>43</v>
      </c>
    </row>
    <row r="52" spans="1:1">
      <c r="A52" s="25" t="s">
        <v>44</v>
      </c>
    </row>
    <row r="53" spans="1:1">
      <c r="A53" s="25" t="s">
        <v>44</v>
      </c>
    </row>
    <row r="54" spans="1:1">
      <c r="A54" s="25" t="s">
        <v>43</v>
      </c>
    </row>
    <row r="55" spans="1:1">
      <c r="A55" s="25" t="s">
        <v>44</v>
      </c>
    </row>
    <row r="56" spans="1:1">
      <c r="A56" s="25" t="s">
        <v>44</v>
      </c>
    </row>
    <row r="57" spans="1:1">
      <c r="A57" s="25" t="s">
        <v>44</v>
      </c>
    </row>
    <row r="58" spans="1:1">
      <c r="A58" s="25" t="s">
        <v>44</v>
      </c>
    </row>
    <row r="59" spans="1:1">
      <c r="A59" s="25" t="s">
        <v>44</v>
      </c>
    </row>
    <row r="60" spans="1:1">
      <c r="A60" s="25" t="s">
        <v>44</v>
      </c>
    </row>
    <row r="61" spans="1:1">
      <c r="A61" s="25" t="s">
        <v>44</v>
      </c>
    </row>
    <row r="62" spans="1:1">
      <c r="A62" s="25" t="s">
        <v>44</v>
      </c>
    </row>
    <row r="63" spans="1:1">
      <c r="A63" s="25" t="s">
        <v>44</v>
      </c>
    </row>
    <row r="64" spans="1:1">
      <c r="A64" s="25" t="s">
        <v>43</v>
      </c>
    </row>
    <row r="65" spans="1:1">
      <c r="A65" s="25" t="s">
        <v>43</v>
      </c>
    </row>
    <row r="66" spans="1:1">
      <c r="A66" s="25" t="s">
        <v>44</v>
      </c>
    </row>
    <row r="67" spans="1:1">
      <c r="A67" s="25" t="s">
        <v>44</v>
      </c>
    </row>
    <row r="68" spans="1:1">
      <c r="A68" s="25" t="s">
        <v>44</v>
      </c>
    </row>
    <row r="69" spans="1:1">
      <c r="A69" s="25" t="s">
        <v>44</v>
      </c>
    </row>
    <row r="70" spans="1:1">
      <c r="A70" s="25" t="s">
        <v>44</v>
      </c>
    </row>
    <row r="71" spans="1:1">
      <c r="A71" s="25" t="s">
        <v>44</v>
      </c>
    </row>
    <row r="72" spans="1:1">
      <c r="A72" s="25" t="s">
        <v>44</v>
      </c>
    </row>
    <row r="73" spans="1:1">
      <c r="A73" s="25" t="s">
        <v>43</v>
      </c>
    </row>
    <row r="74" spans="1:1">
      <c r="A74" s="25" t="s">
        <v>44</v>
      </c>
    </row>
    <row r="75" spans="1:1">
      <c r="A75" s="25" t="s">
        <v>43</v>
      </c>
    </row>
    <row r="76" spans="1:1">
      <c r="A76" s="25" t="s">
        <v>44</v>
      </c>
    </row>
    <row r="77" spans="1:1">
      <c r="A77" s="25" t="s">
        <v>44</v>
      </c>
    </row>
    <row r="78" spans="1:1">
      <c r="A78" s="25" t="s">
        <v>44</v>
      </c>
    </row>
    <row r="79" spans="1:1">
      <c r="A79" s="25" t="s">
        <v>44</v>
      </c>
    </row>
    <row r="80" spans="1:1">
      <c r="A80" s="25" t="s">
        <v>43</v>
      </c>
    </row>
    <row r="81" spans="1:1">
      <c r="A81" s="25" t="s">
        <v>44</v>
      </c>
    </row>
    <row r="82" spans="1:1">
      <c r="A82" s="25" t="s">
        <v>44</v>
      </c>
    </row>
    <row r="83" spans="1:1">
      <c r="A83" s="25" t="s">
        <v>43</v>
      </c>
    </row>
    <row r="84" spans="1:1">
      <c r="A84" s="25" t="s">
        <v>44</v>
      </c>
    </row>
    <row r="85" spans="1:1">
      <c r="A85" s="25" t="s">
        <v>44</v>
      </c>
    </row>
    <row r="86" spans="1:1">
      <c r="A86" s="25" t="s">
        <v>44</v>
      </c>
    </row>
    <row r="87" spans="1:1">
      <c r="A87" s="25" t="s">
        <v>43</v>
      </c>
    </row>
    <row r="88" spans="1:1">
      <c r="A88" s="25" t="s">
        <v>44</v>
      </c>
    </row>
    <row r="89" spans="1:1">
      <c r="A89" s="25" t="s">
        <v>44</v>
      </c>
    </row>
    <row r="90" spans="1:1">
      <c r="A90" s="25" t="s">
        <v>44</v>
      </c>
    </row>
    <row r="91" spans="1:1">
      <c r="A91" s="25" t="s">
        <v>44</v>
      </c>
    </row>
    <row r="92" spans="1:1">
      <c r="A92" s="25" t="s">
        <v>44</v>
      </c>
    </row>
    <row r="93" spans="1:1">
      <c r="A93" s="25" t="s">
        <v>44</v>
      </c>
    </row>
    <row r="94" spans="1:1">
      <c r="A94" s="25" t="s">
        <v>43</v>
      </c>
    </row>
    <row r="95" spans="1:1">
      <c r="A95" s="25" t="s">
        <v>44</v>
      </c>
    </row>
    <row r="96" spans="1:1">
      <c r="A96" s="25" t="s">
        <v>44</v>
      </c>
    </row>
    <row r="97" spans="1:1">
      <c r="A97" s="25" t="s">
        <v>44</v>
      </c>
    </row>
    <row r="98" spans="1:1">
      <c r="A98" s="25" t="s">
        <v>43</v>
      </c>
    </row>
    <row r="99" spans="1:1">
      <c r="A99" s="25" t="s">
        <v>44</v>
      </c>
    </row>
    <row r="100" spans="1:1">
      <c r="A100" s="25" t="s">
        <v>44</v>
      </c>
    </row>
    <row r="101" spans="1:1">
      <c r="A101" s="25" t="s">
        <v>44</v>
      </c>
    </row>
  </sheetData>
  <mergeCells count="2">
    <mergeCell ref="H20:I20"/>
    <mergeCell ref="K20:L20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AD485-C4B3-4F8A-A10F-C0D819410052}">
  <sheetPr>
    <tabColor theme="8"/>
  </sheetPr>
  <dimension ref="A1:L101"/>
  <sheetViews>
    <sheetView workbookViewId="0">
      <selection activeCell="P14" sqref="P14"/>
    </sheetView>
  </sheetViews>
  <sheetFormatPr defaultRowHeight="18.75"/>
  <cols>
    <col min="1" max="1" width="19.5703125" style="80" bestFit="1" customWidth="1"/>
    <col min="2" max="2" width="9.140625" style="9" customWidth="1"/>
    <col min="3" max="3" width="25" style="9" customWidth="1"/>
    <col min="4" max="4" width="14.5703125" style="9" customWidth="1"/>
    <col min="5" max="15" width="9.140625" style="9" customWidth="1"/>
    <col min="16" max="16384" width="9.140625" style="9"/>
  </cols>
  <sheetData>
    <row r="1" spans="1:4" ht="21" customHeight="1">
      <c r="A1" s="79" t="s">
        <v>48</v>
      </c>
    </row>
    <row r="2" spans="1:4">
      <c r="A2" s="24" t="s">
        <v>43</v>
      </c>
    </row>
    <row r="3" spans="1:4">
      <c r="A3" s="80" t="s">
        <v>44</v>
      </c>
    </row>
    <row r="4" spans="1:4">
      <c r="A4" s="80" t="s">
        <v>44</v>
      </c>
    </row>
    <row r="5" spans="1:4">
      <c r="A5" s="80" t="s">
        <v>44</v>
      </c>
    </row>
    <row r="6" spans="1:4">
      <c r="A6" s="80" t="s">
        <v>44</v>
      </c>
    </row>
    <row r="7" spans="1:4">
      <c r="A7" s="80" t="s">
        <v>44</v>
      </c>
      <c r="C7" s="36" t="s">
        <v>45</v>
      </c>
      <c r="D7" s="18">
        <v>0.21</v>
      </c>
    </row>
    <row r="8" spans="1:4">
      <c r="A8" s="80" t="s">
        <v>44</v>
      </c>
      <c r="C8" s="36" t="s">
        <v>13</v>
      </c>
      <c r="D8" s="18">
        <v>0.95</v>
      </c>
    </row>
    <row r="9" spans="1:4">
      <c r="A9" s="80" t="s">
        <v>43</v>
      </c>
      <c r="C9" s="36" t="s">
        <v>47</v>
      </c>
      <c r="D9" s="8">
        <f>COUNTA(A:A)-1</f>
        <v>100</v>
      </c>
    </row>
    <row r="10" spans="1:4">
      <c r="A10" s="80" t="s">
        <v>44</v>
      </c>
      <c r="C10" s="36" t="s">
        <v>46</v>
      </c>
      <c r="D10" s="26">
        <f>COUNTIFS(A:A,"Sandık")/D9</f>
        <v>0.17</v>
      </c>
    </row>
    <row r="11" spans="1:4">
      <c r="A11" s="80" t="s">
        <v>44</v>
      </c>
      <c r="C11" s="36"/>
    </row>
    <row r="12" spans="1:4">
      <c r="A12" s="80" t="s">
        <v>44</v>
      </c>
      <c r="C12" s="36" t="s">
        <v>49</v>
      </c>
      <c r="D12" s="52" t="s">
        <v>82</v>
      </c>
    </row>
    <row r="13" spans="1:4">
      <c r="A13" s="80" t="s">
        <v>44</v>
      </c>
      <c r="C13" s="36" t="s">
        <v>63</v>
      </c>
      <c r="D13" s="52" t="s">
        <v>81</v>
      </c>
    </row>
    <row r="14" spans="1:4">
      <c r="A14" s="80" t="s">
        <v>44</v>
      </c>
      <c r="C14" s="36"/>
      <c r="D14" s="52"/>
    </row>
    <row r="15" spans="1:4">
      <c r="A15" s="80" t="s">
        <v>44</v>
      </c>
      <c r="C15" s="49" t="s">
        <v>80</v>
      </c>
      <c r="D15" s="56">
        <f>(D10-D7)/SQRT(D7*(1-D7)/D9)</f>
        <v>-0.98205723228047215</v>
      </c>
    </row>
    <row r="16" spans="1:4">
      <c r="A16" s="80" t="s">
        <v>44</v>
      </c>
      <c r="C16" s="50" t="s">
        <v>11</v>
      </c>
      <c r="D16" s="47">
        <f>_xlfn.NORM.S.INV(1-D8)</f>
        <v>-1.6448536269514715</v>
      </c>
    </row>
    <row r="17" spans="1:12">
      <c r="A17" s="80" t="s">
        <v>44</v>
      </c>
      <c r="C17" s="36"/>
      <c r="D17" s="52"/>
    </row>
    <row r="18" spans="1:12">
      <c r="A18" s="80" t="s">
        <v>44</v>
      </c>
      <c r="C18" s="36" t="s">
        <v>14</v>
      </c>
      <c r="D18" s="55" t="str">
        <f>IF(D15&gt;=D16,D12,D13)</f>
        <v>ortalama&gt;=%21</v>
      </c>
      <c r="E18" s="19"/>
      <c r="F18" s="19"/>
    </row>
    <row r="19" spans="1:12">
      <c r="A19" s="80" t="s">
        <v>44</v>
      </c>
    </row>
    <row r="20" spans="1:12">
      <c r="A20" s="80" t="s">
        <v>44</v>
      </c>
      <c r="H20" s="75" t="s">
        <v>24</v>
      </c>
      <c r="I20" s="75"/>
      <c r="J20" s="36"/>
      <c r="K20" s="76" t="s">
        <v>25</v>
      </c>
      <c r="L20" s="76"/>
    </row>
    <row r="21" spans="1:12">
      <c r="A21" s="80" t="s">
        <v>44</v>
      </c>
      <c r="H21" s="57">
        <f>D15</f>
        <v>-0.98205723228047215</v>
      </c>
      <c r="I21" s="57">
        <f>_xlfn.NORM.S.DIST(H21,FALSE)</f>
        <v>0.24631188103841442</v>
      </c>
      <c r="K21" s="58">
        <f>D16</f>
        <v>-1.6448536269514715</v>
      </c>
      <c r="L21" s="58">
        <f>_xlfn.NORM.S.DIST(K21,FALSE)</f>
        <v>0.10313564037537151</v>
      </c>
    </row>
    <row r="22" spans="1:12">
      <c r="A22" s="80" t="s">
        <v>44</v>
      </c>
      <c r="H22" s="57">
        <f>D15</f>
        <v>-0.98205723228047215</v>
      </c>
      <c r="I22" s="57">
        <v>0</v>
      </c>
      <c r="K22" s="58">
        <f>D16</f>
        <v>-1.6448536269514715</v>
      </c>
      <c r="L22" s="58">
        <v>0</v>
      </c>
    </row>
    <row r="23" spans="1:12">
      <c r="A23" s="80" t="s">
        <v>44</v>
      </c>
    </row>
    <row r="24" spans="1:12">
      <c r="A24" s="80" t="s">
        <v>44</v>
      </c>
    </row>
    <row r="25" spans="1:12">
      <c r="A25" s="80" t="s">
        <v>43</v>
      </c>
    </row>
    <row r="26" spans="1:12">
      <c r="A26" s="80" t="s">
        <v>44</v>
      </c>
    </row>
    <row r="27" spans="1:12">
      <c r="A27" s="80" t="s">
        <v>44</v>
      </c>
    </row>
    <row r="28" spans="1:12">
      <c r="A28" s="80" t="s">
        <v>44</v>
      </c>
    </row>
    <row r="29" spans="1:12">
      <c r="A29" s="80" t="s">
        <v>43</v>
      </c>
    </row>
    <row r="30" spans="1:12">
      <c r="A30" s="80" t="s">
        <v>44</v>
      </c>
    </row>
    <row r="31" spans="1:12">
      <c r="A31" s="80" t="s">
        <v>44</v>
      </c>
    </row>
    <row r="32" spans="1:12">
      <c r="A32" s="80" t="s">
        <v>44</v>
      </c>
    </row>
    <row r="33" spans="1:1">
      <c r="A33" s="80" t="s">
        <v>44</v>
      </c>
    </row>
    <row r="34" spans="1:1">
      <c r="A34" s="80" t="s">
        <v>44</v>
      </c>
    </row>
    <row r="35" spans="1:1">
      <c r="A35" s="80" t="s">
        <v>44</v>
      </c>
    </row>
    <row r="36" spans="1:1">
      <c r="A36" s="80" t="s">
        <v>44</v>
      </c>
    </row>
    <row r="37" spans="1:1">
      <c r="A37" s="80" t="s">
        <v>43</v>
      </c>
    </row>
    <row r="38" spans="1:1">
      <c r="A38" s="80" t="s">
        <v>44</v>
      </c>
    </row>
    <row r="39" spans="1:1">
      <c r="A39" s="80" t="s">
        <v>44</v>
      </c>
    </row>
    <row r="40" spans="1:1">
      <c r="A40" s="80" t="s">
        <v>43</v>
      </c>
    </row>
    <row r="41" spans="1:1">
      <c r="A41" s="80" t="s">
        <v>44</v>
      </c>
    </row>
    <row r="42" spans="1:1">
      <c r="A42" s="80" t="s">
        <v>44</v>
      </c>
    </row>
    <row r="43" spans="1:1">
      <c r="A43" s="80" t="s">
        <v>44</v>
      </c>
    </row>
    <row r="44" spans="1:1">
      <c r="A44" s="80" t="s">
        <v>44</v>
      </c>
    </row>
    <row r="45" spans="1:1">
      <c r="A45" s="80" t="s">
        <v>44</v>
      </c>
    </row>
    <row r="46" spans="1:1">
      <c r="A46" s="80" t="s">
        <v>44</v>
      </c>
    </row>
    <row r="47" spans="1:1">
      <c r="A47" s="80" t="s">
        <v>44</v>
      </c>
    </row>
    <row r="48" spans="1:1">
      <c r="A48" s="80" t="s">
        <v>44</v>
      </c>
    </row>
    <row r="49" spans="1:1">
      <c r="A49" s="80" t="s">
        <v>44</v>
      </c>
    </row>
    <row r="50" spans="1:1">
      <c r="A50" s="80" t="s">
        <v>44</v>
      </c>
    </row>
    <row r="51" spans="1:1">
      <c r="A51" s="80" t="s">
        <v>43</v>
      </c>
    </row>
    <row r="52" spans="1:1">
      <c r="A52" s="80" t="s">
        <v>44</v>
      </c>
    </row>
    <row r="53" spans="1:1">
      <c r="A53" s="80" t="s">
        <v>44</v>
      </c>
    </row>
    <row r="54" spans="1:1">
      <c r="A54" s="80" t="s">
        <v>43</v>
      </c>
    </row>
    <row r="55" spans="1:1">
      <c r="A55" s="80" t="s">
        <v>44</v>
      </c>
    </row>
    <row r="56" spans="1:1">
      <c r="A56" s="80" t="s">
        <v>44</v>
      </c>
    </row>
    <row r="57" spans="1:1">
      <c r="A57" s="80" t="s">
        <v>44</v>
      </c>
    </row>
    <row r="58" spans="1:1">
      <c r="A58" s="80" t="s">
        <v>44</v>
      </c>
    </row>
    <row r="59" spans="1:1">
      <c r="A59" s="80" t="s">
        <v>44</v>
      </c>
    </row>
    <row r="60" spans="1:1">
      <c r="A60" s="80" t="s">
        <v>44</v>
      </c>
    </row>
    <row r="61" spans="1:1">
      <c r="A61" s="80" t="s">
        <v>44</v>
      </c>
    </row>
    <row r="62" spans="1:1">
      <c r="A62" s="80" t="s">
        <v>44</v>
      </c>
    </row>
    <row r="63" spans="1:1">
      <c r="A63" s="80" t="s">
        <v>44</v>
      </c>
    </row>
    <row r="64" spans="1:1">
      <c r="A64" s="80" t="s">
        <v>43</v>
      </c>
    </row>
    <row r="65" spans="1:1">
      <c r="A65" s="80" t="s">
        <v>43</v>
      </c>
    </row>
    <row r="66" spans="1:1">
      <c r="A66" s="80" t="s">
        <v>44</v>
      </c>
    </row>
    <row r="67" spans="1:1">
      <c r="A67" s="80" t="s">
        <v>44</v>
      </c>
    </row>
    <row r="68" spans="1:1">
      <c r="A68" s="80" t="s">
        <v>44</v>
      </c>
    </row>
    <row r="69" spans="1:1">
      <c r="A69" s="80" t="s">
        <v>44</v>
      </c>
    </row>
    <row r="70" spans="1:1">
      <c r="A70" s="80" t="s">
        <v>44</v>
      </c>
    </row>
    <row r="71" spans="1:1">
      <c r="A71" s="80" t="s">
        <v>44</v>
      </c>
    </row>
    <row r="72" spans="1:1">
      <c r="A72" s="80" t="s">
        <v>44</v>
      </c>
    </row>
    <row r="73" spans="1:1">
      <c r="A73" s="80" t="s">
        <v>43</v>
      </c>
    </row>
    <row r="74" spans="1:1">
      <c r="A74" s="80" t="s">
        <v>44</v>
      </c>
    </row>
    <row r="75" spans="1:1">
      <c r="A75" s="80" t="s">
        <v>43</v>
      </c>
    </row>
    <row r="76" spans="1:1">
      <c r="A76" s="80" t="s">
        <v>44</v>
      </c>
    </row>
    <row r="77" spans="1:1">
      <c r="A77" s="80" t="s">
        <v>44</v>
      </c>
    </row>
    <row r="78" spans="1:1">
      <c r="A78" s="80" t="s">
        <v>44</v>
      </c>
    </row>
    <row r="79" spans="1:1">
      <c r="A79" s="80" t="s">
        <v>44</v>
      </c>
    </row>
    <row r="80" spans="1:1">
      <c r="A80" s="80" t="s">
        <v>43</v>
      </c>
    </row>
    <row r="81" spans="1:1">
      <c r="A81" s="80" t="s">
        <v>44</v>
      </c>
    </row>
    <row r="82" spans="1:1">
      <c r="A82" s="80" t="s">
        <v>44</v>
      </c>
    </row>
    <row r="83" spans="1:1">
      <c r="A83" s="80" t="s">
        <v>43</v>
      </c>
    </row>
    <row r="84" spans="1:1">
      <c r="A84" s="80" t="s">
        <v>44</v>
      </c>
    </row>
    <row r="85" spans="1:1">
      <c r="A85" s="80" t="s">
        <v>44</v>
      </c>
    </row>
    <row r="86" spans="1:1">
      <c r="A86" s="80" t="s">
        <v>44</v>
      </c>
    </row>
    <row r="87" spans="1:1">
      <c r="A87" s="80" t="s">
        <v>43</v>
      </c>
    </row>
    <row r="88" spans="1:1">
      <c r="A88" s="80" t="s">
        <v>44</v>
      </c>
    </row>
    <row r="89" spans="1:1">
      <c r="A89" s="80" t="s">
        <v>44</v>
      </c>
    </row>
    <row r="90" spans="1:1">
      <c r="A90" s="80" t="s">
        <v>44</v>
      </c>
    </row>
    <row r="91" spans="1:1">
      <c r="A91" s="80" t="s">
        <v>44</v>
      </c>
    </row>
    <row r="92" spans="1:1">
      <c r="A92" s="80" t="s">
        <v>44</v>
      </c>
    </row>
    <row r="93" spans="1:1">
      <c r="A93" s="80" t="s">
        <v>44</v>
      </c>
    </row>
    <row r="94" spans="1:1">
      <c r="A94" s="80" t="s">
        <v>43</v>
      </c>
    </row>
    <row r="95" spans="1:1">
      <c r="A95" s="80" t="s">
        <v>44</v>
      </c>
    </row>
    <row r="96" spans="1:1">
      <c r="A96" s="80" t="s">
        <v>44</v>
      </c>
    </row>
    <row r="97" spans="1:1">
      <c r="A97" s="80" t="s">
        <v>44</v>
      </c>
    </row>
    <row r="98" spans="1:1">
      <c r="A98" s="80" t="s">
        <v>43</v>
      </c>
    </row>
    <row r="99" spans="1:1">
      <c r="A99" s="80" t="s">
        <v>44</v>
      </c>
    </row>
    <row r="100" spans="1:1">
      <c r="A100" s="80" t="s">
        <v>44</v>
      </c>
    </row>
    <row r="101" spans="1:1">
      <c r="A101" s="80" t="s">
        <v>44</v>
      </c>
    </row>
  </sheetData>
  <mergeCells count="2">
    <mergeCell ref="H20:I20"/>
    <mergeCell ref="K20:L20"/>
  </mergeCell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D7202-CF15-4784-A662-09FA1BAFAD32}">
  <sheetPr>
    <tabColor rgb="FFFF942C"/>
  </sheetPr>
  <dimension ref="A1:L101"/>
  <sheetViews>
    <sheetView workbookViewId="0">
      <selection activeCell="D18" sqref="D18"/>
    </sheetView>
  </sheetViews>
  <sheetFormatPr defaultRowHeight="18.75"/>
  <cols>
    <col min="1" max="1" width="19.5703125" style="3" bestFit="1" customWidth="1"/>
    <col min="2" max="2" width="9.140625" style="9" customWidth="1"/>
    <col min="3" max="3" width="25" style="9" customWidth="1"/>
    <col min="4" max="4" width="14.5703125" style="9" customWidth="1"/>
    <col min="5" max="15" width="9.140625" style="9" customWidth="1"/>
    <col min="16" max="16384" width="9.140625" style="9"/>
  </cols>
  <sheetData>
    <row r="1" spans="1:4" ht="21" customHeight="1">
      <c r="A1" s="5" t="s">
        <v>48</v>
      </c>
    </row>
    <row r="2" spans="1:4">
      <c r="A2" s="24" t="s">
        <v>43</v>
      </c>
    </row>
    <row r="3" spans="1:4">
      <c r="A3" s="25" t="s">
        <v>44</v>
      </c>
    </row>
    <row r="4" spans="1:4">
      <c r="A4" s="25" t="s">
        <v>44</v>
      </c>
    </row>
    <row r="5" spans="1:4">
      <c r="A5" s="25" t="s">
        <v>44</v>
      </c>
    </row>
    <row r="6" spans="1:4">
      <c r="A6" s="25" t="s">
        <v>44</v>
      </c>
    </row>
    <row r="7" spans="1:4">
      <c r="A7" s="25" t="s">
        <v>44</v>
      </c>
      <c r="C7" s="36" t="s">
        <v>45</v>
      </c>
      <c r="D7" s="18">
        <v>0.21</v>
      </c>
    </row>
    <row r="8" spans="1:4">
      <c r="A8" s="25" t="s">
        <v>44</v>
      </c>
      <c r="C8" s="36" t="s">
        <v>13</v>
      </c>
      <c r="D8" s="18">
        <v>0.95</v>
      </c>
    </row>
    <row r="9" spans="1:4">
      <c r="A9" s="25" t="s">
        <v>43</v>
      </c>
      <c r="C9" s="36" t="s">
        <v>47</v>
      </c>
      <c r="D9" s="8">
        <f>COUNTA(A:A)-1</f>
        <v>100</v>
      </c>
    </row>
    <row r="10" spans="1:4">
      <c r="A10" s="25" t="s">
        <v>44</v>
      </c>
      <c r="C10" s="36" t="s">
        <v>46</v>
      </c>
      <c r="D10" s="26">
        <f>COUNTIFS(A:A,"Sandık")/D9</f>
        <v>0.28999999999999998</v>
      </c>
    </row>
    <row r="11" spans="1:4">
      <c r="A11" s="25" t="s">
        <v>44</v>
      </c>
      <c r="C11" s="36"/>
    </row>
    <row r="12" spans="1:4">
      <c r="A12" s="25" t="s">
        <v>44</v>
      </c>
      <c r="C12" s="36" t="s">
        <v>49</v>
      </c>
      <c r="D12" s="52" t="s">
        <v>111</v>
      </c>
    </row>
    <row r="13" spans="1:4">
      <c r="A13" s="25" t="s">
        <v>43</v>
      </c>
      <c r="C13" s="36" t="s">
        <v>63</v>
      </c>
      <c r="D13" s="52" t="s">
        <v>112</v>
      </c>
    </row>
    <row r="14" spans="1:4">
      <c r="A14" s="25" t="s">
        <v>44</v>
      </c>
      <c r="C14" s="36"/>
      <c r="D14" s="52"/>
    </row>
    <row r="15" spans="1:4">
      <c r="A15" s="25" t="s">
        <v>44</v>
      </c>
      <c r="C15" s="49" t="s">
        <v>80</v>
      </c>
      <c r="D15" s="56">
        <f>(D10-D7)/SQRT(D7*(1-D7)/D9)</f>
        <v>1.964114464560945</v>
      </c>
    </row>
    <row r="16" spans="1:4">
      <c r="A16" s="25" t="s">
        <v>44</v>
      </c>
      <c r="C16" s="50" t="s">
        <v>11</v>
      </c>
      <c r="D16" s="47">
        <f>_xlfn.NORM.S.INV(D8)</f>
        <v>1.6448536269514715</v>
      </c>
    </row>
    <row r="17" spans="1:12">
      <c r="A17" s="25" t="s">
        <v>44</v>
      </c>
      <c r="C17" s="36"/>
      <c r="D17" s="52"/>
    </row>
    <row r="18" spans="1:12">
      <c r="A18" s="25" t="s">
        <v>44</v>
      </c>
      <c r="C18" s="36" t="s">
        <v>14</v>
      </c>
      <c r="D18" s="55" t="str">
        <f>IF(D15&lt;=D16,D12,D13)</f>
        <v>ortalama&gt;%21</v>
      </c>
      <c r="E18" s="19"/>
      <c r="F18" s="19"/>
    </row>
    <row r="19" spans="1:12">
      <c r="A19" s="25" t="s">
        <v>44</v>
      </c>
    </row>
    <row r="20" spans="1:12">
      <c r="A20" s="25" t="s">
        <v>44</v>
      </c>
      <c r="H20" s="75" t="s">
        <v>24</v>
      </c>
      <c r="I20" s="75"/>
      <c r="J20" s="36"/>
      <c r="K20" s="76" t="s">
        <v>26</v>
      </c>
      <c r="L20" s="76"/>
    </row>
    <row r="21" spans="1:12">
      <c r="A21" s="25" t="s">
        <v>44</v>
      </c>
      <c r="H21" s="57">
        <f>D15</f>
        <v>1.964114464560945</v>
      </c>
      <c r="I21" s="57">
        <f>_xlfn.NORM.S.DIST(H21,FALSE)</f>
        <v>5.7971060598507165E-2</v>
      </c>
      <c r="K21" s="58">
        <f>D16</f>
        <v>1.6448536269514715</v>
      </c>
      <c r="L21" s="58">
        <f>_xlfn.NORM.S.DIST(K21,FALSE)</f>
        <v>0.10313564037537151</v>
      </c>
    </row>
    <row r="22" spans="1:12">
      <c r="A22" s="25" t="s">
        <v>44</v>
      </c>
      <c r="H22" s="57">
        <f>D15</f>
        <v>1.964114464560945</v>
      </c>
      <c r="I22" s="57">
        <v>0</v>
      </c>
      <c r="K22" s="58">
        <f>D16</f>
        <v>1.6448536269514715</v>
      </c>
      <c r="L22" s="58">
        <v>0</v>
      </c>
    </row>
    <row r="23" spans="1:12">
      <c r="A23" s="25" t="s">
        <v>44</v>
      </c>
    </row>
    <row r="24" spans="1:12">
      <c r="A24" s="25" t="s">
        <v>44</v>
      </c>
    </row>
    <row r="25" spans="1:12">
      <c r="A25" s="25" t="s">
        <v>43</v>
      </c>
    </row>
    <row r="26" spans="1:12">
      <c r="A26" s="25" t="s">
        <v>44</v>
      </c>
    </row>
    <row r="27" spans="1:12">
      <c r="A27" s="25" t="s">
        <v>44</v>
      </c>
    </row>
    <row r="28" spans="1:12">
      <c r="A28" s="25" t="s">
        <v>44</v>
      </c>
    </row>
    <row r="29" spans="1:12">
      <c r="A29" s="25" t="s">
        <v>43</v>
      </c>
    </row>
    <row r="30" spans="1:12">
      <c r="A30" s="25" t="s">
        <v>44</v>
      </c>
    </row>
    <row r="31" spans="1:12">
      <c r="A31" s="25" t="s">
        <v>44</v>
      </c>
    </row>
    <row r="32" spans="1:12">
      <c r="A32" s="25" t="s">
        <v>43</v>
      </c>
    </row>
    <row r="33" spans="1:1">
      <c r="A33" s="25" t="s">
        <v>44</v>
      </c>
    </row>
    <row r="34" spans="1:1">
      <c r="A34" s="25" t="s">
        <v>43</v>
      </c>
    </row>
    <row r="35" spans="1:1">
      <c r="A35" s="25" t="s">
        <v>44</v>
      </c>
    </row>
    <row r="36" spans="1:1">
      <c r="A36" s="25" t="s">
        <v>44</v>
      </c>
    </row>
    <row r="37" spans="1:1">
      <c r="A37" s="25" t="s">
        <v>43</v>
      </c>
    </row>
    <row r="38" spans="1:1">
      <c r="A38" s="25" t="s">
        <v>44</v>
      </c>
    </row>
    <row r="39" spans="1:1">
      <c r="A39" s="25" t="s">
        <v>44</v>
      </c>
    </row>
    <row r="40" spans="1:1">
      <c r="A40" s="25" t="s">
        <v>43</v>
      </c>
    </row>
    <row r="41" spans="1:1">
      <c r="A41" s="25" t="s">
        <v>44</v>
      </c>
    </row>
    <row r="42" spans="1:1">
      <c r="A42" s="25" t="s">
        <v>44</v>
      </c>
    </row>
    <row r="43" spans="1:1">
      <c r="A43" s="25" t="s">
        <v>44</v>
      </c>
    </row>
    <row r="44" spans="1:1">
      <c r="A44" s="25" t="s">
        <v>44</v>
      </c>
    </row>
    <row r="45" spans="1:1">
      <c r="A45" s="25" t="s">
        <v>44</v>
      </c>
    </row>
    <row r="46" spans="1:1">
      <c r="A46" s="25" t="s">
        <v>43</v>
      </c>
    </row>
    <row r="47" spans="1:1">
      <c r="A47" s="25" t="s">
        <v>44</v>
      </c>
    </row>
    <row r="48" spans="1:1">
      <c r="A48" s="25" t="s">
        <v>44</v>
      </c>
    </row>
    <row r="49" spans="1:1">
      <c r="A49" s="25" t="s">
        <v>44</v>
      </c>
    </row>
    <row r="50" spans="1:1">
      <c r="A50" s="25" t="s">
        <v>44</v>
      </c>
    </row>
    <row r="51" spans="1:1">
      <c r="A51" s="25" t="s">
        <v>43</v>
      </c>
    </row>
    <row r="52" spans="1:1">
      <c r="A52" s="25" t="s">
        <v>44</v>
      </c>
    </row>
    <row r="53" spans="1:1">
      <c r="A53" s="25" t="s">
        <v>44</v>
      </c>
    </row>
    <row r="54" spans="1:1">
      <c r="A54" s="25" t="s">
        <v>43</v>
      </c>
    </row>
    <row r="55" spans="1:1">
      <c r="A55" s="25" t="s">
        <v>44</v>
      </c>
    </row>
    <row r="56" spans="1:1">
      <c r="A56" s="25" t="s">
        <v>44</v>
      </c>
    </row>
    <row r="57" spans="1:1">
      <c r="A57" s="25" t="s">
        <v>44</v>
      </c>
    </row>
    <row r="58" spans="1:1">
      <c r="A58" s="25" t="s">
        <v>43</v>
      </c>
    </row>
    <row r="59" spans="1:1">
      <c r="A59" s="25" t="s">
        <v>44</v>
      </c>
    </row>
    <row r="60" spans="1:1">
      <c r="A60" s="25" t="s">
        <v>44</v>
      </c>
    </row>
    <row r="61" spans="1:1">
      <c r="A61" s="25" t="s">
        <v>44</v>
      </c>
    </row>
    <row r="62" spans="1:1">
      <c r="A62" s="25" t="s">
        <v>43</v>
      </c>
    </row>
    <row r="63" spans="1:1">
      <c r="A63" s="25" t="s">
        <v>44</v>
      </c>
    </row>
    <row r="64" spans="1:1">
      <c r="A64" s="25" t="s">
        <v>43</v>
      </c>
    </row>
    <row r="65" spans="1:1">
      <c r="A65" s="25" t="s">
        <v>43</v>
      </c>
    </row>
    <row r="66" spans="1:1">
      <c r="A66" s="25" t="s">
        <v>44</v>
      </c>
    </row>
    <row r="67" spans="1:1">
      <c r="A67" s="25" t="s">
        <v>43</v>
      </c>
    </row>
    <row r="68" spans="1:1">
      <c r="A68" s="25" t="s">
        <v>44</v>
      </c>
    </row>
    <row r="69" spans="1:1">
      <c r="A69" s="25" t="s">
        <v>44</v>
      </c>
    </row>
    <row r="70" spans="1:1">
      <c r="A70" s="25" t="s">
        <v>44</v>
      </c>
    </row>
    <row r="71" spans="1:1">
      <c r="A71" s="25" t="s">
        <v>44</v>
      </c>
    </row>
    <row r="72" spans="1:1">
      <c r="A72" s="25" t="s">
        <v>44</v>
      </c>
    </row>
    <row r="73" spans="1:1">
      <c r="A73" s="25" t="s">
        <v>43</v>
      </c>
    </row>
    <row r="74" spans="1:1">
      <c r="A74" s="25" t="s">
        <v>44</v>
      </c>
    </row>
    <row r="75" spans="1:1">
      <c r="A75" s="25" t="s">
        <v>43</v>
      </c>
    </row>
    <row r="76" spans="1:1">
      <c r="A76" s="25" t="s">
        <v>44</v>
      </c>
    </row>
    <row r="77" spans="1:1">
      <c r="A77" s="25" t="s">
        <v>44</v>
      </c>
    </row>
    <row r="78" spans="1:1">
      <c r="A78" s="25" t="s">
        <v>44</v>
      </c>
    </row>
    <row r="79" spans="1:1">
      <c r="A79" s="25" t="s">
        <v>43</v>
      </c>
    </row>
    <row r="80" spans="1:1">
      <c r="A80" s="25" t="s">
        <v>43</v>
      </c>
    </row>
    <row r="81" spans="1:1">
      <c r="A81" s="25" t="s">
        <v>44</v>
      </c>
    </row>
    <row r="82" spans="1:1">
      <c r="A82" s="25" t="s">
        <v>44</v>
      </c>
    </row>
    <row r="83" spans="1:1">
      <c r="A83" s="25" t="s">
        <v>43</v>
      </c>
    </row>
    <row r="84" spans="1:1">
      <c r="A84" s="25" t="s">
        <v>44</v>
      </c>
    </row>
    <row r="85" spans="1:1">
      <c r="A85" s="25" t="s">
        <v>44</v>
      </c>
    </row>
    <row r="86" spans="1:1">
      <c r="A86" s="25" t="s">
        <v>44</v>
      </c>
    </row>
    <row r="87" spans="1:1">
      <c r="A87" s="25" t="s">
        <v>43</v>
      </c>
    </row>
    <row r="88" spans="1:1">
      <c r="A88" s="25" t="s">
        <v>44</v>
      </c>
    </row>
    <row r="89" spans="1:1">
      <c r="A89" s="25" t="s">
        <v>44</v>
      </c>
    </row>
    <row r="90" spans="1:1">
      <c r="A90" s="25" t="s">
        <v>44</v>
      </c>
    </row>
    <row r="91" spans="1:1">
      <c r="A91" s="25" t="s">
        <v>43</v>
      </c>
    </row>
    <row r="92" spans="1:1">
      <c r="A92" s="25" t="s">
        <v>44</v>
      </c>
    </row>
    <row r="93" spans="1:1">
      <c r="A93" s="25" t="s">
        <v>43</v>
      </c>
    </row>
    <row r="94" spans="1:1">
      <c r="A94" s="25" t="s">
        <v>43</v>
      </c>
    </row>
    <row r="95" spans="1:1">
      <c r="A95" s="25" t="s">
        <v>44</v>
      </c>
    </row>
    <row r="96" spans="1:1">
      <c r="A96" s="25" t="s">
        <v>44</v>
      </c>
    </row>
    <row r="97" spans="1:1">
      <c r="A97" s="25" t="s">
        <v>43</v>
      </c>
    </row>
    <row r="98" spans="1:1">
      <c r="A98" s="25" t="s">
        <v>43</v>
      </c>
    </row>
    <row r="99" spans="1:1">
      <c r="A99" s="25" t="s">
        <v>44</v>
      </c>
    </row>
    <row r="100" spans="1:1">
      <c r="A100" s="25" t="s">
        <v>44</v>
      </c>
    </row>
    <row r="101" spans="1:1">
      <c r="A101" s="25" t="s">
        <v>43</v>
      </c>
    </row>
  </sheetData>
  <mergeCells count="2">
    <mergeCell ref="H20:I20"/>
    <mergeCell ref="K20:L20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56B93-13AD-4B88-B6BC-3707E31A6DD4}">
  <sheetPr>
    <tabColor theme="8"/>
  </sheetPr>
  <dimension ref="A1:L101"/>
  <sheetViews>
    <sheetView workbookViewId="0">
      <selection activeCell="P14" sqref="P14"/>
    </sheetView>
  </sheetViews>
  <sheetFormatPr defaultRowHeight="18.75"/>
  <cols>
    <col min="1" max="1" width="19.5703125" style="80" bestFit="1" customWidth="1"/>
    <col min="2" max="2" width="9.140625" style="9" customWidth="1"/>
    <col min="3" max="3" width="25" style="9" customWidth="1"/>
    <col min="4" max="4" width="14.5703125" style="9" customWidth="1"/>
    <col min="5" max="15" width="9.140625" style="9" customWidth="1"/>
    <col min="16" max="16384" width="9.140625" style="9"/>
  </cols>
  <sheetData>
    <row r="1" spans="1:4" ht="21" customHeight="1">
      <c r="A1" s="79" t="s">
        <v>48</v>
      </c>
    </row>
    <row r="2" spans="1:4">
      <c r="A2" s="24" t="s">
        <v>43</v>
      </c>
    </row>
    <row r="3" spans="1:4">
      <c r="A3" s="80" t="s">
        <v>44</v>
      </c>
    </row>
    <row r="4" spans="1:4">
      <c r="A4" s="80" t="s">
        <v>44</v>
      </c>
    </row>
    <row r="5" spans="1:4">
      <c r="A5" s="80" t="s">
        <v>44</v>
      </c>
    </row>
    <row r="6" spans="1:4">
      <c r="A6" s="80" t="s">
        <v>44</v>
      </c>
    </row>
    <row r="7" spans="1:4">
      <c r="A7" s="80" t="s">
        <v>44</v>
      </c>
      <c r="C7" s="36" t="s">
        <v>45</v>
      </c>
      <c r="D7" s="18">
        <v>0.21</v>
      </c>
    </row>
    <row r="8" spans="1:4">
      <c r="A8" s="80" t="s">
        <v>44</v>
      </c>
      <c r="C8" s="36" t="s">
        <v>13</v>
      </c>
      <c r="D8" s="18">
        <v>0.95</v>
      </c>
    </row>
    <row r="9" spans="1:4">
      <c r="A9" s="80" t="s">
        <v>43</v>
      </c>
      <c r="C9" s="36" t="s">
        <v>47</v>
      </c>
      <c r="D9" s="8">
        <f>COUNTA(A:A)-1</f>
        <v>100</v>
      </c>
    </row>
    <row r="10" spans="1:4">
      <c r="A10" s="80" t="s">
        <v>44</v>
      </c>
      <c r="C10" s="36" t="s">
        <v>46</v>
      </c>
      <c r="D10" s="26">
        <f>COUNTIFS(A:A,"Sandık")/D9</f>
        <v>0.28999999999999998</v>
      </c>
    </row>
    <row r="11" spans="1:4">
      <c r="A11" s="80" t="s">
        <v>44</v>
      </c>
      <c r="C11" s="36"/>
    </row>
    <row r="12" spans="1:4">
      <c r="A12" s="80" t="s">
        <v>44</v>
      </c>
      <c r="C12" s="36" t="s">
        <v>49</v>
      </c>
      <c r="D12" s="52" t="s">
        <v>111</v>
      </c>
    </row>
    <row r="13" spans="1:4">
      <c r="A13" s="80" t="s">
        <v>43</v>
      </c>
      <c r="C13" s="36" t="s">
        <v>63</v>
      </c>
      <c r="D13" s="52" t="s">
        <v>112</v>
      </c>
    </row>
    <row r="14" spans="1:4">
      <c r="A14" s="80" t="s">
        <v>44</v>
      </c>
      <c r="C14" s="36"/>
      <c r="D14" s="52"/>
    </row>
    <row r="15" spans="1:4">
      <c r="A15" s="80" t="s">
        <v>44</v>
      </c>
      <c r="C15" s="49" t="s">
        <v>80</v>
      </c>
      <c r="D15" s="56">
        <f>(D10-D7)/SQRT(D7*(1-D7)/D9)</f>
        <v>1.964114464560945</v>
      </c>
    </row>
    <row r="16" spans="1:4">
      <c r="A16" s="80" t="s">
        <v>44</v>
      </c>
      <c r="C16" s="50" t="s">
        <v>11</v>
      </c>
      <c r="D16" s="47">
        <f>_xlfn.NORM.S.INV(D8)</f>
        <v>1.6448536269514715</v>
      </c>
    </row>
    <row r="17" spans="1:12">
      <c r="A17" s="80" t="s">
        <v>44</v>
      </c>
      <c r="C17" s="36"/>
      <c r="D17" s="52"/>
    </row>
    <row r="18" spans="1:12">
      <c r="A18" s="80" t="s">
        <v>44</v>
      </c>
      <c r="C18" s="36" t="s">
        <v>14</v>
      </c>
      <c r="D18" s="55" t="str">
        <f>IF(D15&lt;=D16,D12,D13)</f>
        <v>ortalama&gt;%21</v>
      </c>
      <c r="E18" s="19"/>
      <c r="F18" s="19"/>
    </row>
    <row r="19" spans="1:12">
      <c r="A19" s="80" t="s">
        <v>44</v>
      </c>
    </row>
    <row r="20" spans="1:12">
      <c r="A20" s="80" t="s">
        <v>44</v>
      </c>
      <c r="H20" s="75" t="s">
        <v>24</v>
      </c>
      <c r="I20" s="75"/>
      <c r="J20" s="36"/>
      <c r="K20" s="76" t="s">
        <v>26</v>
      </c>
      <c r="L20" s="76"/>
    </row>
    <row r="21" spans="1:12">
      <c r="A21" s="80" t="s">
        <v>44</v>
      </c>
      <c r="H21" s="57">
        <f>D15</f>
        <v>1.964114464560945</v>
      </c>
      <c r="I21" s="57">
        <f>_xlfn.NORM.S.DIST(H21,FALSE)</f>
        <v>5.7971060598507165E-2</v>
      </c>
      <c r="K21" s="58">
        <f>D16</f>
        <v>1.6448536269514715</v>
      </c>
      <c r="L21" s="58">
        <f>_xlfn.NORM.S.DIST(K21,FALSE)</f>
        <v>0.10313564037537151</v>
      </c>
    </row>
    <row r="22" spans="1:12">
      <c r="A22" s="80" t="s">
        <v>44</v>
      </c>
      <c r="H22" s="57">
        <f>D15</f>
        <v>1.964114464560945</v>
      </c>
      <c r="I22" s="57">
        <v>0</v>
      </c>
      <c r="K22" s="58">
        <f>D16</f>
        <v>1.6448536269514715</v>
      </c>
      <c r="L22" s="58">
        <v>0</v>
      </c>
    </row>
    <row r="23" spans="1:12">
      <c r="A23" s="80" t="s">
        <v>44</v>
      </c>
    </row>
    <row r="24" spans="1:12">
      <c r="A24" s="80" t="s">
        <v>44</v>
      </c>
    </row>
    <row r="25" spans="1:12">
      <c r="A25" s="80" t="s">
        <v>43</v>
      </c>
    </row>
    <row r="26" spans="1:12">
      <c r="A26" s="80" t="s">
        <v>44</v>
      </c>
    </row>
    <row r="27" spans="1:12">
      <c r="A27" s="80" t="s">
        <v>44</v>
      </c>
    </row>
    <row r="28" spans="1:12">
      <c r="A28" s="80" t="s">
        <v>44</v>
      </c>
    </row>
    <row r="29" spans="1:12">
      <c r="A29" s="80" t="s">
        <v>43</v>
      </c>
    </row>
    <row r="30" spans="1:12">
      <c r="A30" s="80" t="s">
        <v>44</v>
      </c>
    </row>
    <row r="31" spans="1:12">
      <c r="A31" s="80" t="s">
        <v>44</v>
      </c>
    </row>
    <row r="32" spans="1:12">
      <c r="A32" s="80" t="s">
        <v>43</v>
      </c>
    </row>
    <row r="33" spans="1:1">
      <c r="A33" s="80" t="s">
        <v>44</v>
      </c>
    </row>
    <row r="34" spans="1:1">
      <c r="A34" s="80" t="s">
        <v>43</v>
      </c>
    </row>
    <row r="35" spans="1:1">
      <c r="A35" s="80" t="s">
        <v>44</v>
      </c>
    </row>
    <row r="36" spans="1:1">
      <c r="A36" s="80" t="s">
        <v>44</v>
      </c>
    </row>
    <row r="37" spans="1:1">
      <c r="A37" s="80" t="s">
        <v>43</v>
      </c>
    </row>
    <row r="38" spans="1:1">
      <c r="A38" s="80" t="s">
        <v>44</v>
      </c>
    </row>
    <row r="39" spans="1:1">
      <c r="A39" s="80" t="s">
        <v>44</v>
      </c>
    </row>
    <row r="40" spans="1:1">
      <c r="A40" s="80" t="s">
        <v>43</v>
      </c>
    </row>
    <row r="41" spans="1:1">
      <c r="A41" s="80" t="s">
        <v>44</v>
      </c>
    </row>
    <row r="42" spans="1:1">
      <c r="A42" s="80" t="s">
        <v>44</v>
      </c>
    </row>
    <row r="43" spans="1:1">
      <c r="A43" s="80" t="s">
        <v>44</v>
      </c>
    </row>
    <row r="44" spans="1:1">
      <c r="A44" s="80" t="s">
        <v>44</v>
      </c>
    </row>
    <row r="45" spans="1:1">
      <c r="A45" s="80" t="s">
        <v>44</v>
      </c>
    </row>
    <row r="46" spans="1:1">
      <c r="A46" s="80" t="s">
        <v>43</v>
      </c>
    </row>
    <row r="47" spans="1:1">
      <c r="A47" s="80" t="s">
        <v>44</v>
      </c>
    </row>
    <row r="48" spans="1:1">
      <c r="A48" s="80" t="s">
        <v>44</v>
      </c>
    </row>
    <row r="49" spans="1:1">
      <c r="A49" s="80" t="s">
        <v>44</v>
      </c>
    </row>
    <row r="50" spans="1:1">
      <c r="A50" s="80" t="s">
        <v>44</v>
      </c>
    </row>
    <row r="51" spans="1:1">
      <c r="A51" s="80" t="s">
        <v>43</v>
      </c>
    </row>
    <row r="52" spans="1:1">
      <c r="A52" s="80" t="s">
        <v>44</v>
      </c>
    </row>
    <row r="53" spans="1:1">
      <c r="A53" s="80" t="s">
        <v>44</v>
      </c>
    </row>
    <row r="54" spans="1:1">
      <c r="A54" s="80" t="s">
        <v>43</v>
      </c>
    </row>
    <row r="55" spans="1:1">
      <c r="A55" s="80" t="s">
        <v>44</v>
      </c>
    </row>
    <row r="56" spans="1:1">
      <c r="A56" s="80" t="s">
        <v>44</v>
      </c>
    </row>
    <row r="57" spans="1:1">
      <c r="A57" s="80" t="s">
        <v>44</v>
      </c>
    </row>
    <row r="58" spans="1:1">
      <c r="A58" s="80" t="s">
        <v>43</v>
      </c>
    </row>
    <row r="59" spans="1:1">
      <c r="A59" s="80" t="s">
        <v>44</v>
      </c>
    </row>
    <row r="60" spans="1:1">
      <c r="A60" s="80" t="s">
        <v>44</v>
      </c>
    </row>
    <row r="61" spans="1:1">
      <c r="A61" s="80" t="s">
        <v>44</v>
      </c>
    </row>
    <row r="62" spans="1:1">
      <c r="A62" s="80" t="s">
        <v>43</v>
      </c>
    </row>
    <row r="63" spans="1:1">
      <c r="A63" s="80" t="s">
        <v>44</v>
      </c>
    </row>
    <row r="64" spans="1:1">
      <c r="A64" s="80" t="s">
        <v>43</v>
      </c>
    </row>
    <row r="65" spans="1:1">
      <c r="A65" s="80" t="s">
        <v>43</v>
      </c>
    </row>
    <row r="66" spans="1:1">
      <c r="A66" s="80" t="s">
        <v>44</v>
      </c>
    </row>
    <row r="67" spans="1:1">
      <c r="A67" s="80" t="s">
        <v>43</v>
      </c>
    </row>
    <row r="68" spans="1:1">
      <c r="A68" s="80" t="s">
        <v>44</v>
      </c>
    </row>
    <row r="69" spans="1:1">
      <c r="A69" s="80" t="s">
        <v>44</v>
      </c>
    </row>
    <row r="70" spans="1:1">
      <c r="A70" s="80" t="s">
        <v>44</v>
      </c>
    </row>
    <row r="71" spans="1:1">
      <c r="A71" s="80" t="s">
        <v>44</v>
      </c>
    </row>
    <row r="72" spans="1:1">
      <c r="A72" s="80" t="s">
        <v>44</v>
      </c>
    </row>
    <row r="73" spans="1:1">
      <c r="A73" s="80" t="s">
        <v>43</v>
      </c>
    </row>
    <row r="74" spans="1:1">
      <c r="A74" s="80" t="s">
        <v>44</v>
      </c>
    </row>
    <row r="75" spans="1:1">
      <c r="A75" s="80" t="s">
        <v>43</v>
      </c>
    </row>
    <row r="76" spans="1:1">
      <c r="A76" s="80" t="s">
        <v>44</v>
      </c>
    </row>
    <row r="77" spans="1:1">
      <c r="A77" s="80" t="s">
        <v>44</v>
      </c>
    </row>
    <row r="78" spans="1:1">
      <c r="A78" s="80" t="s">
        <v>44</v>
      </c>
    </row>
    <row r="79" spans="1:1">
      <c r="A79" s="80" t="s">
        <v>43</v>
      </c>
    </row>
    <row r="80" spans="1:1">
      <c r="A80" s="80" t="s">
        <v>43</v>
      </c>
    </row>
    <row r="81" spans="1:1">
      <c r="A81" s="80" t="s">
        <v>44</v>
      </c>
    </row>
    <row r="82" spans="1:1">
      <c r="A82" s="80" t="s">
        <v>44</v>
      </c>
    </row>
    <row r="83" spans="1:1">
      <c r="A83" s="80" t="s">
        <v>43</v>
      </c>
    </row>
    <row r="84" spans="1:1">
      <c r="A84" s="80" t="s">
        <v>44</v>
      </c>
    </row>
    <row r="85" spans="1:1">
      <c r="A85" s="80" t="s">
        <v>44</v>
      </c>
    </row>
    <row r="86" spans="1:1">
      <c r="A86" s="80" t="s">
        <v>44</v>
      </c>
    </row>
    <row r="87" spans="1:1">
      <c r="A87" s="80" t="s">
        <v>43</v>
      </c>
    </row>
    <row r="88" spans="1:1">
      <c r="A88" s="80" t="s">
        <v>44</v>
      </c>
    </row>
    <row r="89" spans="1:1">
      <c r="A89" s="80" t="s">
        <v>44</v>
      </c>
    </row>
    <row r="90" spans="1:1">
      <c r="A90" s="80" t="s">
        <v>44</v>
      </c>
    </row>
    <row r="91" spans="1:1">
      <c r="A91" s="80" t="s">
        <v>43</v>
      </c>
    </row>
    <row r="92" spans="1:1">
      <c r="A92" s="80" t="s">
        <v>44</v>
      </c>
    </row>
    <row r="93" spans="1:1">
      <c r="A93" s="80" t="s">
        <v>43</v>
      </c>
    </row>
    <row r="94" spans="1:1">
      <c r="A94" s="80" t="s">
        <v>43</v>
      </c>
    </row>
    <row r="95" spans="1:1">
      <c r="A95" s="80" t="s">
        <v>44</v>
      </c>
    </row>
    <row r="96" spans="1:1">
      <c r="A96" s="80" t="s">
        <v>44</v>
      </c>
    </row>
    <row r="97" spans="1:1">
      <c r="A97" s="80" t="s">
        <v>43</v>
      </c>
    </row>
    <row r="98" spans="1:1">
      <c r="A98" s="80" t="s">
        <v>43</v>
      </c>
    </row>
    <row r="99" spans="1:1">
      <c r="A99" s="80" t="s">
        <v>44</v>
      </c>
    </row>
    <row r="100" spans="1:1">
      <c r="A100" s="80" t="s">
        <v>44</v>
      </c>
    </row>
    <row r="101" spans="1:1">
      <c r="A101" s="80" t="s">
        <v>43</v>
      </c>
    </row>
  </sheetData>
  <mergeCells count="2">
    <mergeCell ref="H20:I20"/>
    <mergeCell ref="K20:L2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74B9F-5440-4F54-9F19-9C12FF1B8170}">
  <sheetPr>
    <tabColor rgb="FFFF942C"/>
  </sheetPr>
  <dimension ref="A1:O101"/>
  <sheetViews>
    <sheetView workbookViewId="0">
      <selection activeCell="F20" sqref="F20"/>
    </sheetView>
  </sheetViews>
  <sheetFormatPr defaultRowHeight="18.75"/>
  <cols>
    <col min="1" max="1" width="19.5703125" style="3" bestFit="1" customWidth="1"/>
    <col min="2" max="2" width="6.85546875" style="9" customWidth="1"/>
    <col min="3" max="3" width="29.28515625" style="9" customWidth="1"/>
    <col min="4" max="4" width="14.7109375" style="9" customWidth="1"/>
    <col min="5" max="15" width="9.140625" style="9" customWidth="1"/>
    <col min="16" max="16384" width="9.140625" style="9"/>
  </cols>
  <sheetData>
    <row r="1" spans="1:15" ht="21" customHeight="1">
      <c r="A1" s="5" t="s">
        <v>127</v>
      </c>
    </row>
    <row r="2" spans="1:15">
      <c r="A2" s="4">
        <v>115</v>
      </c>
    </row>
    <row r="3" spans="1:15">
      <c r="A3" s="4">
        <v>119</v>
      </c>
    </row>
    <row r="4" spans="1:15">
      <c r="A4" s="4">
        <v>117</v>
      </c>
    </row>
    <row r="5" spans="1:15">
      <c r="A5" s="4">
        <v>115</v>
      </c>
    </row>
    <row r="6" spans="1:15">
      <c r="A6" s="4">
        <v>116</v>
      </c>
      <c r="C6" s="36" t="s">
        <v>8</v>
      </c>
      <c r="D6" s="9">
        <v>120</v>
      </c>
    </row>
    <row r="7" spans="1:15">
      <c r="A7" s="4">
        <v>123</v>
      </c>
      <c r="C7" s="36" t="s">
        <v>9</v>
      </c>
      <c r="D7" s="9">
        <v>5</v>
      </c>
    </row>
    <row r="8" spans="1:15">
      <c r="A8" s="4">
        <v>116</v>
      </c>
      <c r="C8" s="36" t="s">
        <v>13</v>
      </c>
      <c r="D8" s="18">
        <v>0.95</v>
      </c>
    </row>
    <row r="9" spans="1:15">
      <c r="A9" s="4">
        <v>118</v>
      </c>
      <c r="C9" s="36" t="s">
        <v>7</v>
      </c>
      <c r="D9" s="9">
        <f>AVERAGE(A:A)</f>
        <v>117.95</v>
      </c>
    </row>
    <row r="10" spans="1:15">
      <c r="A10" s="4">
        <v>115</v>
      </c>
      <c r="C10" s="36"/>
    </row>
    <row r="11" spans="1:15">
      <c r="A11" s="4">
        <v>115</v>
      </c>
      <c r="C11" s="36" t="s">
        <v>49</v>
      </c>
      <c r="D11" s="52" t="s">
        <v>125</v>
      </c>
    </row>
    <row r="12" spans="1:15">
      <c r="A12" s="4">
        <v>119</v>
      </c>
      <c r="C12" s="36" t="s">
        <v>63</v>
      </c>
      <c r="D12" s="52" t="s">
        <v>126</v>
      </c>
    </row>
    <row r="13" spans="1:15">
      <c r="A13" s="4">
        <v>119</v>
      </c>
      <c r="C13" s="36"/>
      <c r="D13" s="52"/>
    </row>
    <row r="14" spans="1:15">
      <c r="A14" s="4">
        <v>115</v>
      </c>
      <c r="C14" s="49" t="s">
        <v>10</v>
      </c>
      <c r="D14" s="53">
        <f>(D9-D6)/(D7/SQRT(COUNT(A:A)))</f>
        <v>-1.8335757415498248</v>
      </c>
    </row>
    <row r="15" spans="1:15">
      <c r="A15" s="4">
        <v>117</v>
      </c>
      <c r="C15" s="50" t="s">
        <v>11</v>
      </c>
      <c r="D15" s="54">
        <f>_xlfn.NORM.S.INV((1-D8)/2)</f>
        <v>-1.9599639845400536</v>
      </c>
      <c r="E15" s="51" t="s">
        <v>12</v>
      </c>
      <c r="F15" s="47">
        <f>_xlfn.NORM.S.INV(1-(1-D8)/2)</f>
        <v>1.9599639845400536</v>
      </c>
    </row>
    <row r="16" spans="1:15">
      <c r="A16" s="4">
        <v>115</v>
      </c>
      <c r="C16" s="36"/>
      <c r="D16" s="52"/>
      <c r="H16" s="75" t="s">
        <v>24</v>
      </c>
      <c r="I16" s="75"/>
      <c r="J16" s="36"/>
      <c r="K16" s="76" t="s">
        <v>25</v>
      </c>
      <c r="L16" s="76"/>
      <c r="M16" s="36"/>
      <c r="N16" s="76" t="s">
        <v>26</v>
      </c>
      <c r="O16" s="76"/>
    </row>
    <row r="17" spans="1:15">
      <c r="A17" s="4">
        <v>123</v>
      </c>
      <c r="C17" s="36" t="s">
        <v>14</v>
      </c>
      <c r="D17" s="55" t="str">
        <f>IF(AND(D14&gt;=D15,D14&lt;=F15),D11,D12)</f>
        <v>ortalama=120</v>
      </c>
      <c r="E17" s="19"/>
      <c r="F17" s="19"/>
      <c r="H17" s="57">
        <f>D14</f>
        <v>-1.8335757415498248</v>
      </c>
      <c r="I17" s="57">
        <f>_xlfn.NORM.S.DIST(H17,FALSE)</f>
        <v>7.4278143713476449E-2</v>
      </c>
      <c r="K17" s="58">
        <f>D15</f>
        <v>-1.9599639845400536</v>
      </c>
      <c r="L17" s="58">
        <f>_xlfn.NORM.S.DIST(K17,FALSE)</f>
        <v>5.8445069805035436E-2</v>
      </c>
      <c r="N17" s="58">
        <f>F15</f>
        <v>1.9599639845400536</v>
      </c>
      <c r="O17" s="58">
        <f>_xlfn.NORM.S.DIST(N17,FALSE)</f>
        <v>5.8445069805035436E-2</v>
      </c>
    </row>
    <row r="18" spans="1:15">
      <c r="A18" s="4">
        <v>120</v>
      </c>
      <c r="H18" s="57">
        <f>D14</f>
        <v>-1.8335757415498248</v>
      </c>
      <c r="I18" s="57">
        <v>0</v>
      </c>
      <c r="K18" s="58">
        <f>D15</f>
        <v>-1.9599639845400536</v>
      </c>
      <c r="L18" s="58">
        <v>0</v>
      </c>
      <c r="N18" s="58">
        <f>F15</f>
        <v>1.9599639845400536</v>
      </c>
      <c r="O18" s="58">
        <v>0</v>
      </c>
    </row>
    <row r="19" spans="1:15">
      <c r="A19" s="4">
        <v>125</v>
      </c>
    </row>
    <row r="20" spans="1:15">
      <c r="A20" s="4">
        <v>119</v>
      </c>
    </row>
    <row r="21" spans="1:15">
      <c r="A21" s="4">
        <v>118</v>
      </c>
    </row>
    <row r="22" spans="1:15">
      <c r="A22" s="4"/>
    </row>
    <row r="23" spans="1:15">
      <c r="A23" s="4"/>
    </row>
    <row r="24" spans="1:15">
      <c r="A24" s="4"/>
    </row>
    <row r="25" spans="1:15">
      <c r="A25" s="4"/>
    </row>
    <row r="26" spans="1:15">
      <c r="A26" s="4"/>
    </row>
    <row r="27" spans="1:15">
      <c r="A27" s="4"/>
    </row>
    <row r="28" spans="1:15">
      <c r="A28" s="4"/>
    </row>
    <row r="29" spans="1:15">
      <c r="A29" s="4"/>
    </row>
    <row r="30" spans="1:15">
      <c r="A30" s="4"/>
    </row>
    <row r="31" spans="1:15">
      <c r="A31" s="4"/>
    </row>
    <row r="32" spans="1:15">
      <c r="A32" s="4"/>
    </row>
    <row r="33" spans="1:1">
      <c r="A33" s="4"/>
    </row>
    <row r="34" spans="1:1">
      <c r="A34" s="4"/>
    </row>
    <row r="35" spans="1:1">
      <c r="A35" s="4"/>
    </row>
    <row r="36" spans="1:1">
      <c r="A36" s="4"/>
    </row>
    <row r="37" spans="1:1">
      <c r="A37" s="4"/>
    </row>
    <row r="38" spans="1:1">
      <c r="A38" s="4"/>
    </row>
    <row r="39" spans="1:1">
      <c r="A39" s="4"/>
    </row>
    <row r="40" spans="1:1">
      <c r="A40" s="4"/>
    </row>
    <row r="41" spans="1:1">
      <c r="A41" s="4"/>
    </row>
    <row r="42" spans="1:1">
      <c r="A42" s="4"/>
    </row>
    <row r="43" spans="1:1">
      <c r="A43" s="4"/>
    </row>
    <row r="44" spans="1:1">
      <c r="A44" s="4"/>
    </row>
    <row r="45" spans="1:1">
      <c r="A45" s="4"/>
    </row>
    <row r="46" spans="1:1">
      <c r="A46" s="4"/>
    </row>
    <row r="47" spans="1:1">
      <c r="A47" s="4"/>
    </row>
    <row r="48" spans="1:1">
      <c r="A48" s="4"/>
    </row>
    <row r="49" spans="1:1">
      <c r="A49" s="4"/>
    </row>
    <row r="50" spans="1:1">
      <c r="A50" s="4"/>
    </row>
    <row r="51" spans="1:1">
      <c r="A51" s="4"/>
    </row>
    <row r="52" spans="1:1">
      <c r="A52" s="4"/>
    </row>
    <row r="53" spans="1:1">
      <c r="A53" s="4"/>
    </row>
    <row r="54" spans="1:1">
      <c r="A54" s="4"/>
    </row>
    <row r="55" spans="1:1">
      <c r="A55" s="4"/>
    </row>
    <row r="56" spans="1:1">
      <c r="A56" s="4"/>
    </row>
    <row r="57" spans="1:1">
      <c r="A57" s="4"/>
    </row>
    <row r="58" spans="1:1">
      <c r="A58" s="4"/>
    </row>
    <row r="59" spans="1:1">
      <c r="A59" s="4"/>
    </row>
    <row r="60" spans="1:1">
      <c r="A60" s="4"/>
    </row>
    <row r="61" spans="1:1">
      <c r="A61" s="4"/>
    </row>
    <row r="62" spans="1:1">
      <c r="A62" s="4"/>
    </row>
    <row r="63" spans="1:1">
      <c r="A63" s="4"/>
    </row>
    <row r="64" spans="1:1">
      <c r="A64" s="4"/>
    </row>
    <row r="65" spans="1:1">
      <c r="A65" s="4"/>
    </row>
    <row r="66" spans="1:1">
      <c r="A66" s="4"/>
    </row>
    <row r="67" spans="1:1">
      <c r="A67" s="4"/>
    </row>
    <row r="68" spans="1:1">
      <c r="A68" s="4"/>
    </row>
    <row r="69" spans="1:1">
      <c r="A69" s="4"/>
    </row>
    <row r="70" spans="1:1">
      <c r="A70" s="4"/>
    </row>
    <row r="71" spans="1:1">
      <c r="A71" s="4"/>
    </row>
    <row r="72" spans="1:1">
      <c r="A72" s="4"/>
    </row>
    <row r="73" spans="1:1">
      <c r="A73" s="4"/>
    </row>
    <row r="74" spans="1:1">
      <c r="A74" s="4"/>
    </row>
    <row r="75" spans="1:1">
      <c r="A75" s="4"/>
    </row>
    <row r="76" spans="1:1">
      <c r="A76" s="4"/>
    </row>
    <row r="77" spans="1:1">
      <c r="A77" s="4"/>
    </row>
    <row r="78" spans="1:1">
      <c r="A78" s="4"/>
    </row>
    <row r="79" spans="1:1">
      <c r="A79" s="4"/>
    </row>
    <row r="80" spans="1:1">
      <c r="A80" s="4"/>
    </row>
    <row r="81" spans="1:1">
      <c r="A81" s="4"/>
    </row>
    <row r="82" spans="1:1">
      <c r="A82" s="4"/>
    </row>
    <row r="83" spans="1:1">
      <c r="A83" s="4"/>
    </row>
    <row r="84" spans="1:1">
      <c r="A84" s="4"/>
    </row>
    <row r="85" spans="1:1">
      <c r="A85" s="4"/>
    </row>
    <row r="86" spans="1:1">
      <c r="A86" s="4"/>
    </row>
    <row r="87" spans="1:1">
      <c r="A87" s="4"/>
    </row>
    <row r="88" spans="1:1">
      <c r="A88" s="4"/>
    </row>
    <row r="89" spans="1:1">
      <c r="A89" s="4"/>
    </row>
    <row r="90" spans="1:1">
      <c r="A90" s="4"/>
    </row>
    <row r="91" spans="1:1">
      <c r="A91" s="4"/>
    </row>
    <row r="92" spans="1:1">
      <c r="A92" s="4"/>
    </row>
    <row r="93" spans="1:1">
      <c r="A93" s="4"/>
    </row>
    <row r="94" spans="1:1">
      <c r="A94" s="4"/>
    </row>
    <row r="95" spans="1:1">
      <c r="A95" s="4"/>
    </row>
    <row r="96" spans="1:1">
      <c r="A96" s="4"/>
    </row>
    <row r="97" spans="1:1">
      <c r="A97" s="4"/>
    </row>
    <row r="98" spans="1:1">
      <c r="A98" s="4"/>
    </row>
    <row r="99" spans="1:1">
      <c r="A99" s="4"/>
    </row>
    <row r="100" spans="1:1">
      <c r="A100" s="4"/>
    </row>
    <row r="101" spans="1:1">
      <c r="A101" s="4"/>
    </row>
  </sheetData>
  <mergeCells count="3">
    <mergeCell ref="H16:I16"/>
    <mergeCell ref="K16:L16"/>
    <mergeCell ref="N16:O16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C0801-2A67-4B0C-83C9-D21B467A3D6F}">
  <sheetPr>
    <tabColor rgb="FFFF942C"/>
  </sheetPr>
  <dimension ref="A1:R101"/>
  <sheetViews>
    <sheetView workbookViewId="0"/>
  </sheetViews>
  <sheetFormatPr defaultRowHeight="18.75"/>
  <cols>
    <col min="1" max="1" width="12.5703125" style="3" customWidth="1"/>
    <col min="2" max="2" width="12.5703125" customWidth="1"/>
    <col min="3" max="3" width="7.140625" customWidth="1"/>
    <col min="4" max="4" width="22" customWidth="1"/>
    <col min="5" max="5" width="21.42578125" customWidth="1"/>
    <col min="6" max="6" width="10.28515625" customWidth="1"/>
    <col min="7" max="7" width="9.5703125" customWidth="1"/>
    <col min="8" max="15" width="9.140625" customWidth="1"/>
    <col min="16" max="16" width="9.42578125" customWidth="1"/>
  </cols>
  <sheetData>
    <row r="1" spans="1:6" ht="18.75" customHeight="1">
      <c r="A1" s="11" t="s">
        <v>138</v>
      </c>
      <c r="B1" s="11" t="s">
        <v>139</v>
      </c>
    </row>
    <row r="2" spans="1:6" ht="15.75">
      <c r="A2" s="33">
        <v>15</v>
      </c>
      <c r="B2" s="33">
        <v>8</v>
      </c>
    </row>
    <row r="3" spans="1:6" ht="15.75">
      <c r="A3" s="33">
        <v>10</v>
      </c>
      <c r="B3" s="33">
        <v>17</v>
      </c>
    </row>
    <row r="4" spans="1:6" ht="15.75">
      <c r="A4" s="33">
        <v>18</v>
      </c>
      <c r="B4" s="33">
        <v>17</v>
      </c>
    </row>
    <row r="5" spans="1:6" ht="15.75">
      <c r="A5" s="33">
        <v>14</v>
      </c>
      <c r="B5" s="33">
        <v>12</v>
      </c>
    </row>
    <row r="6" spans="1:6" ht="15.75">
      <c r="A6" s="33">
        <v>15</v>
      </c>
      <c r="B6" s="33">
        <v>12</v>
      </c>
    </row>
    <row r="7" spans="1:6" ht="15.75">
      <c r="A7" s="33">
        <v>16</v>
      </c>
      <c r="B7" s="33">
        <v>15</v>
      </c>
      <c r="D7" s="36" t="s">
        <v>49</v>
      </c>
      <c r="E7" s="45" t="s">
        <v>113</v>
      </c>
    </row>
    <row r="8" spans="1:6" ht="15.75">
      <c r="A8" s="33">
        <v>8</v>
      </c>
      <c r="B8" s="33">
        <v>6</v>
      </c>
      <c r="D8" s="36" t="s">
        <v>50</v>
      </c>
      <c r="E8" s="45" t="s">
        <v>114</v>
      </c>
    </row>
    <row r="9" spans="1:6" ht="15.75">
      <c r="A9" s="33">
        <v>16</v>
      </c>
      <c r="B9" s="33">
        <v>10</v>
      </c>
      <c r="D9" s="37" t="s">
        <v>55</v>
      </c>
      <c r="E9" s="17">
        <v>0.95</v>
      </c>
    </row>
    <row r="10" spans="1:6" ht="15.75">
      <c r="A10" s="33">
        <v>5</v>
      </c>
      <c r="B10" s="33">
        <v>16</v>
      </c>
      <c r="D10" s="37"/>
    </row>
    <row r="11" spans="1:6" ht="15.75">
      <c r="A11" s="33">
        <v>17</v>
      </c>
      <c r="B11" s="33">
        <v>10</v>
      </c>
      <c r="D11" s="37" t="s">
        <v>51</v>
      </c>
      <c r="E11" s="13">
        <f>AVERAGE(A:A)</f>
        <v>11.37</v>
      </c>
    </row>
    <row r="12" spans="1:6" ht="15.75">
      <c r="A12" s="33">
        <v>8</v>
      </c>
      <c r="B12" s="33">
        <v>6</v>
      </c>
      <c r="D12" s="37" t="s">
        <v>52</v>
      </c>
      <c r="E12" s="13">
        <f>AVERAGE(B:B)</f>
        <v>12.36</v>
      </c>
    </row>
    <row r="13" spans="1:6" ht="15.75">
      <c r="A13" s="33">
        <v>5</v>
      </c>
      <c r="B13" s="33">
        <v>13</v>
      </c>
      <c r="D13" s="37"/>
    </row>
    <row r="14" spans="1:6" ht="15.75">
      <c r="A14" s="33">
        <v>14</v>
      </c>
      <c r="B14" s="33">
        <v>12</v>
      </c>
      <c r="D14" s="37" t="s">
        <v>53</v>
      </c>
      <c r="E14" s="12">
        <f>_xlfn.STDEV.S(A:A)</f>
        <v>4.1063021286453303</v>
      </c>
    </row>
    <row r="15" spans="1:6" ht="15.75">
      <c r="A15" s="33">
        <v>6</v>
      </c>
      <c r="B15" s="33">
        <v>10</v>
      </c>
      <c r="D15" s="37" t="s">
        <v>54</v>
      </c>
      <c r="E15" s="12">
        <f>_xlfn.STDEV.S(B:B)</f>
        <v>3.7993088153962273</v>
      </c>
    </row>
    <row r="16" spans="1:6" ht="15.75">
      <c r="A16" s="33">
        <v>12</v>
      </c>
      <c r="B16" s="33">
        <v>13</v>
      </c>
      <c r="D16" s="37" t="s">
        <v>57</v>
      </c>
      <c r="E16" s="27">
        <f>_xlfn.VAR.S(A:A)</f>
        <v>16.861717171717167</v>
      </c>
      <c r="F16" s="27"/>
    </row>
    <row r="17" spans="1:18" ht="15.75">
      <c r="A17" s="33">
        <v>10</v>
      </c>
      <c r="B17" s="33">
        <v>9</v>
      </c>
      <c r="D17" s="37" t="s">
        <v>56</v>
      </c>
      <c r="E17" s="27">
        <f>_xlfn.VAR.S(B:B)</f>
        <v>14.434747474747484</v>
      </c>
      <c r="F17" s="27"/>
    </row>
    <row r="18" spans="1:18" ht="15.75">
      <c r="A18" s="33">
        <v>8</v>
      </c>
      <c r="B18" s="33">
        <v>11</v>
      </c>
      <c r="D18" s="37"/>
      <c r="E18" s="13"/>
      <c r="F18" s="27"/>
    </row>
    <row r="19" spans="1:18" ht="15.75">
      <c r="A19" s="33">
        <v>7</v>
      </c>
      <c r="B19" s="33">
        <v>14</v>
      </c>
      <c r="D19" s="37" t="s">
        <v>115</v>
      </c>
      <c r="E19" s="7">
        <f>COUNT(A:A)</f>
        <v>100</v>
      </c>
      <c r="F19" s="27"/>
      <c r="I19" s="9"/>
      <c r="J19" s="9"/>
      <c r="K19" s="9"/>
      <c r="L19" s="9"/>
      <c r="M19" s="9"/>
      <c r="N19" s="9"/>
      <c r="O19" s="9"/>
      <c r="P19" s="9"/>
    </row>
    <row r="20" spans="1:18" ht="15.75">
      <c r="A20" s="33">
        <v>7</v>
      </c>
      <c r="B20" s="33">
        <v>17</v>
      </c>
      <c r="D20" s="37" t="s">
        <v>116</v>
      </c>
      <c r="E20" s="7">
        <f>COUNT(B:B)</f>
        <v>100</v>
      </c>
      <c r="F20" s="27"/>
      <c r="H20" s="9"/>
      <c r="I20" s="9"/>
      <c r="J20" s="9"/>
      <c r="K20" s="9"/>
      <c r="L20" s="9"/>
      <c r="M20" s="9"/>
      <c r="N20" s="9"/>
      <c r="O20" s="9"/>
      <c r="P20" s="9"/>
    </row>
    <row r="21" spans="1:18" ht="15.75">
      <c r="A21" s="33">
        <v>9</v>
      </c>
      <c r="B21" s="33">
        <v>17</v>
      </c>
      <c r="D21" s="37"/>
      <c r="H21" s="19"/>
      <c r="I21" s="9"/>
      <c r="J21" s="9"/>
      <c r="K21" s="9"/>
      <c r="L21" s="9"/>
      <c r="M21" s="9"/>
      <c r="N21" s="9"/>
      <c r="O21" s="9"/>
      <c r="P21" s="9"/>
    </row>
    <row r="22" spans="1:18" ht="15.75">
      <c r="A22" s="33">
        <v>18</v>
      </c>
      <c r="B22" s="33">
        <v>17</v>
      </c>
      <c r="D22" s="49" t="s">
        <v>10</v>
      </c>
      <c r="E22" s="60">
        <f>(E11-E12)/SQRT((E14^2/E19+E15^2/E20))</f>
        <v>-1.7696507077427996</v>
      </c>
      <c r="F22" s="9"/>
      <c r="G22" s="9"/>
      <c r="H22" s="9"/>
      <c r="I22" s="75" t="s">
        <v>24</v>
      </c>
      <c r="J22" s="75"/>
      <c r="K22" s="36"/>
      <c r="L22" s="76" t="s">
        <v>25</v>
      </c>
      <c r="M22" s="76"/>
      <c r="N22" s="36"/>
      <c r="O22" s="76" t="s">
        <v>26</v>
      </c>
      <c r="P22" s="76"/>
      <c r="Q22" s="9"/>
    </row>
    <row r="23" spans="1:18" ht="15.75">
      <c r="A23" s="33">
        <v>13</v>
      </c>
      <c r="B23" s="33">
        <v>17</v>
      </c>
      <c r="D23" s="50" t="s">
        <v>11</v>
      </c>
      <c r="E23" s="54">
        <f>_xlfn.NORM.S.INV((1-E9)/2)</f>
        <v>-1.9599639845400536</v>
      </c>
      <c r="F23" s="51" t="s">
        <v>12</v>
      </c>
      <c r="G23" s="47">
        <f>_xlfn.NORM.S.INV(1-(1-E9)/2)</f>
        <v>1.9599639845400536</v>
      </c>
      <c r="H23" s="9"/>
      <c r="I23" s="57">
        <f>E22</f>
        <v>-1.7696507077427996</v>
      </c>
      <c r="J23" s="57">
        <f>_xlfn.NORM.S.DIST(I23,FALSE)</f>
        <v>8.3344692680474244E-2</v>
      </c>
      <c r="K23" s="9"/>
      <c r="L23" s="58">
        <f>E23</f>
        <v>-1.9599639845400536</v>
      </c>
      <c r="M23" s="58">
        <f>_xlfn.NORM.S.DIST(L23,FALSE)</f>
        <v>5.8445069805035436E-2</v>
      </c>
      <c r="N23" s="9"/>
      <c r="O23" s="61">
        <f>G23</f>
        <v>1.9599639845400536</v>
      </c>
      <c r="P23" s="58">
        <f>_xlfn.NORM.S.DIST(O23,FALSE)</f>
        <v>5.8445069805035436E-2</v>
      </c>
    </row>
    <row r="24" spans="1:18" ht="15.75">
      <c r="A24" s="33">
        <v>12</v>
      </c>
      <c r="B24" s="33">
        <v>11</v>
      </c>
      <c r="D24" s="9"/>
      <c r="E24" s="9"/>
      <c r="F24" s="9"/>
      <c r="G24" s="9"/>
      <c r="H24" s="9"/>
      <c r="I24" s="57">
        <f>E22</f>
        <v>-1.7696507077427996</v>
      </c>
      <c r="J24" s="57">
        <v>0</v>
      </c>
      <c r="K24" s="9"/>
      <c r="L24" s="58">
        <f>E23</f>
        <v>-1.9599639845400536</v>
      </c>
      <c r="M24" s="58">
        <v>0</v>
      </c>
      <c r="N24" s="9"/>
      <c r="O24" s="61">
        <f>G23</f>
        <v>1.9599639845400536</v>
      </c>
      <c r="P24" s="58">
        <v>0</v>
      </c>
      <c r="R24" s="9"/>
    </row>
    <row r="25" spans="1:18" ht="15.75">
      <c r="A25" s="33">
        <v>5</v>
      </c>
      <c r="B25" s="33">
        <v>18</v>
      </c>
      <c r="D25" s="36" t="s">
        <v>14</v>
      </c>
      <c r="E25" s="55" t="str">
        <f>IF(AND(E22&gt;=E23,E22&lt;=G23),E7,E8)</f>
        <v>ortalama1=ortalama2</v>
      </c>
      <c r="F25" s="19"/>
      <c r="G25" s="19"/>
      <c r="Q25" s="9"/>
    </row>
    <row r="26" spans="1:18" ht="15.75">
      <c r="A26" s="33">
        <v>13</v>
      </c>
      <c r="B26" s="33">
        <v>14</v>
      </c>
      <c r="D26" s="9"/>
      <c r="E26" s="9"/>
      <c r="F26" s="9"/>
      <c r="G26" s="9"/>
      <c r="Q26" s="9"/>
    </row>
    <row r="27" spans="1:18" ht="15.75">
      <c r="A27" s="33">
        <v>14</v>
      </c>
      <c r="B27" s="33">
        <v>5</v>
      </c>
      <c r="D27" t="s">
        <v>83</v>
      </c>
      <c r="Q27" s="9"/>
    </row>
    <row r="28" spans="1:18" ht="16.5" thickBot="1">
      <c r="A28" s="33">
        <v>10</v>
      </c>
      <c r="B28" s="33">
        <v>8</v>
      </c>
    </row>
    <row r="29" spans="1:18" ht="15.75">
      <c r="A29" s="33">
        <v>13</v>
      </c>
      <c r="B29" s="33">
        <v>6</v>
      </c>
      <c r="D29" s="44"/>
      <c r="E29" s="44" t="s">
        <v>140</v>
      </c>
      <c r="F29" s="44" t="s">
        <v>141</v>
      </c>
    </row>
    <row r="30" spans="1:18" ht="15.75">
      <c r="A30" s="33">
        <v>9</v>
      </c>
      <c r="B30" s="33">
        <v>18</v>
      </c>
      <c r="D30" s="1" t="s">
        <v>64</v>
      </c>
      <c r="E30" s="1">
        <v>11.37</v>
      </c>
      <c r="F30" s="1">
        <v>12.36</v>
      </c>
    </row>
    <row r="31" spans="1:18" ht="15.75">
      <c r="A31" s="33">
        <v>6</v>
      </c>
      <c r="B31" s="33">
        <v>5</v>
      </c>
      <c r="D31" s="1" t="s">
        <v>84</v>
      </c>
      <c r="E31" s="1">
        <v>16.861716999999999</v>
      </c>
      <c r="F31" s="1">
        <v>14.434747</v>
      </c>
    </row>
    <row r="32" spans="1:18" ht="15.75">
      <c r="A32" s="33">
        <v>13</v>
      </c>
      <c r="B32" s="33">
        <v>8</v>
      </c>
      <c r="D32" s="1" t="s">
        <v>85</v>
      </c>
      <c r="E32" s="1">
        <v>100</v>
      </c>
      <c r="F32" s="1">
        <v>100</v>
      </c>
    </row>
    <row r="33" spans="1:6" ht="15.75">
      <c r="A33" s="33">
        <v>7</v>
      </c>
      <c r="B33" s="33">
        <v>14</v>
      </c>
      <c r="D33" s="1" t="s">
        <v>86</v>
      </c>
      <c r="E33" s="1">
        <v>0</v>
      </c>
      <c r="F33" s="1"/>
    </row>
    <row r="34" spans="1:6" ht="15.75">
      <c r="A34" s="33">
        <v>13</v>
      </c>
      <c r="B34" s="33">
        <v>17</v>
      </c>
      <c r="D34" s="62" t="s">
        <v>87</v>
      </c>
      <c r="E34" s="62">
        <v>-1.7696507260198906</v>
      </c>
      <c r="F34" s="1"/>
    </row>
    <row r="35" spans="1:6" ht="15.75">
      <c r="A35" s="33">
        <v>9</v>
      </c>
      <c r="B35" s="33">
        <v>17</v>
      </c>
      <c r="D35" s="1" t="s">
        <v>88</v>
      </c>
      <c r="E35" s="1">
        <v>3.8392671499341224E-2</v>
      </c>
      <c r="F35" s="1"/>
    </row>
    <row r="36" spans="1:6" ht="15.75">
      <c r="A36" s="33">
        <v>8</v>
      </c>
      <c r="B36" s="33">
        <v>18</v>
      </c>
      <c r="D36" s="1" t="s">
        <v>89</v>
      </c>
      <c r="E36" s="1">
        <v>1.6448536269514715</v>
      </c>
      <c r="F36" s="1"/>
    </row>
    <row r="37" spans="1:6" ht="15.75">
      <c r="A37" s="33">
        <v>16</v>
      </c>
      <c r="B37" s="33">
        <v>16</v>
      </c>
      <c r="D37" s="1" t="s">
        <v>90</v>
      </c>
      <c r="E37" s="1">
        <v>7.6785342998682449E-2</v>
      </c>
      <c r="F37" s="1"/>
    </row>
    <row r="38" spans="1:6" ht="16.5" thickBot="1">
      <c r="A38" s="33">
        <v>10</v>
      </c>
      <c r="B38" s="33">
        <v>8</v>
      </c>
      <c r="D38" s="63" t="s">
        <v>91</v>
      </c>
      <c r="E38" s="63">
        <v>1.9599639845400536</v>
      </c>
      <c r="F38" s="2"/>
    </row>
    <row r="39" spans="1:6" ht="15.75">
      <c r="A39" s="33">
        <v>11</v>
      </c>
      <c r="B39" s="33">
        <v>5</v>
      </c>
      <c r="D39" s="1"/>
      <c r="E39" s="1"/>
      <c r="F39" s="1"/>
    </row>
    <row r="40" spans="1:6" ht="15.75">
      <c r="A40" s="33">
        <v>10</v>
      </c>
      <c r="B40" s="33">
        <v>13</v>
      </c>
      <c r="D40" s="1"/>
      <c r="E40" s="1"/>
      <c r="F40" s="1"/>
    </row>
    <row r="41" spans="1:6" ht="15.75">
      <c r="A41" s="33">
        <v>10</v>
      </c>
      <c r="B41" s="33">
        <v>12</v>
      </c>
      <c r="D41" s="39"/>
      <c r="E41" s="39"/>
      <c r="F41" s="39"/>
    </row>
    <row r="42" spans="1:6" ht="15.75">
      <c r="A42" s="33">
        <v>13</v>
      </c>
      <c r="B42" s="33">
        <v>16</v>
      </c>
    </row>
    <row r="43" spans="1:6" ht="15.75">
      <c r="A43" s="33">
        <v>18</v>
      </c>
      <c r="B43" s="33">
        <v>13</v>
      </c>
    </row>
    <row r="44" spans="1:6" ht="15.75">
      <c r="A44" s="33">
        <v>10</v>
      </c>
      <c r="B44" s="33">
        <v>16</v>
      </c>
    </row>
    <row r="45" spans="1:6" ht="15.75">
      <c r="A45" s="33">
        <v>10</v>
      </c>
      <c r="B45" s="33">
        <v>8</v>
      </c>
    </row>
    <row r="46" spans="1:6" ht="15.75">
      <c r="A46" s="33">
        <v>16</v>
      </c>
      <c r="B46" s="33">
        <v>10</v>
      </c>
    </row>
    <row r="47" spans="1:6" ht="15.75">
      <c r="A47" s="33">
        <v>7</v>
      </c>
      <c r="B47" s="33">
        <v>12</v>
      </c>
    </row>
    <row r="48" spans="1:6" ht="15.75">
      <c r="A48" s="33">
        <v>9</v>
      </c>
      <c r="B48" s="33">
        <v>12</v>
      </c>
    </row>
    <row r="49" spans="1:2" ht="15.75">
      <c r="A49" s="33">
        <v>16</v>
      </c>
      <c r="B49" s="33">
        <v>15</v>
      </c>
    </row>
    <row r="50" spans="1:2" ht="15.75">
      <c r="A50" s="33">
        <v>8</v>
      </c>
      <c r="B50" s="33">
        <v>14</v>
      </c>
    </row>
    <row r="51" spans="1:2" ht="15.75">
      <c r="A51" s="33">
        <v>17</v>
      </c>
      <c r="B51" s="33">
        <v>17</v>
      </c>
    </row>
    <row r="52" spans="1:2" ht="15.75">
      <c r="A52" s="33">
        <v>17</v>
      </c>
      <c r="B52" s="33">
        <v>18</v>
      </c>
    </row>
    <row r="53" spans="1:2" ht="15.75">
      <c r="A53" s="33">
        <v>8</v>
      </c>
      <c r="B53" s="33">
        <v>10</v>
      </c>
    </row>
    <row r="54" spans="1:2" ht="15.75">
      <c r="A54" s="33">
        <v>13</v>
      </c>
      <c r="B54" s="33">
        <v>14</v>
      </c>
    </row>
    <row r="55" spans="1:2" ht="15.75">
      <c r="A55" s="33">
        <v>14</v>
      </c>
      <c r="B55" s="33">
        <v>8</v>
      </c>
    </row>
    <row r="56" spans="1:2" ht="15.75">
      <c r="A56" s="33">
        <v>11</v>
      </c>
      <c r="B56" s="33">
        <v>11</v>
      </c>
    </row>
    <row r="57" spans="1:2" ht="15.75">
      <c r="A57" s="33">
        <v>5</v>
      </c>
      <c r="B57" s="33">
        <v>18</v>
      </c>
    </row>
    <row r="58" spans="1:2" ht="15.75">
      <c r="A58" s="33">
        <v>11</v>
      </c>
      <c r="B58" s="33">
        <v>16</v>
      </c>
    </row>
    <row r="59" spans="1:2" ht="15.75">
      <c r="A59" s="33">
        <v>7</v>
      </c>
      <c r="B59" s="33">
        <v>6</v>
      </c>
    </row>
    <row r="60" spans="1:2" ht="15.75">
      <c r="A60" s="33">
        <v>17</v>
      </c>
      <c r="B60" s="33">
        <v>13</v>
      </c>
    </row>
    <row r="61" spans="1:2" ht="15.75">
      <c r="A61" s="33">
        <v>8</v>
      </c>
      <c r="B61" s="33">
        <v>17</v>
      </c>
    </row>
    <row r="62" spans="1:2" ht="15.75">
      <c r="A62" s="33">
        <v>8</v>
      </c>
      <c r="B62" s="33">
        <v>7</v>
      </c>
    </row>
    <row r="63" spans="1:2" ht="15.75">
      <c r="A63" s="33">
        <v>8</v>
      </c>
      <c r="B63" s="33">
        <v>6</v>
      </c>
    </row>
    <row r="64" spans="1:2" ht="15.75">
      <c r="A64" s="33">
        <v>14</v>
      </c>
      <c r="B64" s="33">
        <v>10</v>
      </c>
    </row>
    <row r="65" spans="1:2" ht="15.75">
      <c r="A65" s="33">
        <v>13</v>
      </c>
      <c r="B65" s="33">
        <v>9</v>
      </c>
    </row>
    <row r="66" spans="1:2" ht="15.75">
      <c r="A66" s="33">
        <v>15</v>
      </c>
      <c r="B66" s="33">
        <v>16</v>
      </c>
    </row>
    <row r="67" spans="1:2" ht="15.75">
      <c r="A67" s="33">
        <v>9</v>
      </c>
      <c r="B67" s="33">
        <v>8</v>
      </c>
    </row>
    <row r="68" spans="1:2" ht="15.75">
      <c r="A68" s="33">
        <v>12</v>
      </c>
      <c r="B68" s="33">
        <v>7</v>
      </c>
    </row>
    <row r="69" spans="1:2" ht="15.75">
      <c r="A69" s="33">
        <v>8</v>
      </c>
      <c r="B69" s="33">
        <v>16</v>
      </c>
    </row>
    <row r="70" spans="1:2" ht="15.75">
      <c r="A70" s="33">
        <v>16</v>
      </c>
      <c r="B70" s="33">
        <v>14</v>
      </c>
    </row>
    <row r="71" spans="1:2" ht="15.75">
      <c r="A71" s="33">
        <v>16</v>
      </c>
      <c r="B71" s="33">
        <v>16</v>
      </c>
    </row>
    <row r="72" spans="1:2" ht="15.75">
      <c r="A72" s="33">
        <v>14</v>
      </c>
      <c r="B72" s="33">
        <v>13</v>
      </c>
    </row>
    <row r="73" spans="1:2" ht="15.75">
      <c r="A73" s="33">
        <v>6</v>
      </c>
      <c r="B73" s="33">
        <v>7</v>
      </c>
    </row>
    <row r="74" spans="1:2" ht="15.75">
      <c r="A74" s="33">
        <v>5</v>
      </c>
      <c r="B74" s="33">
        <v>8</v>
      </c>
    </row>
    <row r="75" spans="1:2" ht="15.75">
      <c r="A75" s="33">
        <v>17</v>
      </c>
      <c r="B75" s="33">
        <v>12</v>
      </c>
    </row>
    <row r="76" spans="1:2" ht="15.75">
      <c r="A76" s="33">
        <v>18</v>
      </c>
      <c r="B76" s="33">
        <v>12</v>
      </c>
    </row>
    <row r="77" spans="1:2" ht="15.75">
      <c r="A77" s="33">
        <v>7</v>
      </c>
      <c r="B77" s="33">
        <v>17</v>
      </c>
    </row>
    <row r="78" spans="1:2" ht="15.75">
      <c r="A78" s="33">
        <v>16</v>
      </c>
      <c r="B78" s="33">
        <v>10</v>
      </c>
    </row>
    <row r="79" spans="1:2" ht="15.75">
      <c r="A79" s="33">
        <v>17</v>
      </c>
      <c r="B79" s="33">
        <v>14</v>
      </c>
    </row>
    <row r="80" spans="1:2" ht="15.75">
      <c r="A80" s="33">
        <v>18</v>
      </c>
      <c r="B80" s="33">
        <v>10</v>
      </c>
    </row>
    <row r="81" spans="1:2" ht="15.75">
      <c r="A81" s="33">
        <v>14</v>
      </c>
      <c r="B81" s="33">
        <v>5</v>
      </c>
    </row>
    <row r="82" spans="1:2" ht="15.75">
      <c r="A82" s="33">
        <v>15</v>
      </c>
      <c r="B82" s="33">
        <v>17</v>
      </c>
    </row>
    <row r="83" spans="1:2" ht="15.75">
      <c r="A83" s="33">
        <v>17</v>
      </c>
      <c r="B83" s="33">
        <v>15</v>
      </c>
    </row>
    <row r="84" spans="1:2" ht="15.75">
      <c r="A84" s="33">
        <v>18</v>
      </c>
      <c r="B84" s="33">
        <v>16</v>
      </c>
    </row>
    <row r="85" spans="1:2" ht="15.75">
      <c r="A85" s="33">
        <v>7</v>
      </c>
      <c r="B85" s="33">
        <v>17</v>
      </c>
    </row>
    <row r="86" spans="1:2" ht="15.75">
      <c r="A86" s="33">
        <v>10</v>
      </c>
      <c r="B86" s="33">
        <v>13</v>
      </c>
    </row>
    <row r="87" spans="1:2" ht="15.75">
      <c r="A87" s="33">
        <v>18</v>
      </c>
      <c r="B87" s="33">
        <v>15</v>
      </c>
    </row>
    <row r="88" spans="1:2" ht="15.75">
      <c r="A88" s="33">
        <v>5</v>
      </c>
      <c r="B88" s="33">
        <v>15</v>
      </c>
    </row>
    <row r="89" spans="1:2" ht="15.75">
      <c r="A89" s="33">
        <v>7</v>
      </c>
      <c r="B89" s="33">
        <v>11</v>
      </c>
    </row>
    <row r="90" spans="1:2" ht="15.75">
      <c r="A90" s="33">
        <v>7</v>
      </c>
      <c r="B90" s="33">
        <v>11</v>
      </c>
    </row>
    <row r="91" spans="1:2" ht="15.75">
      <c r="A91" s="33">
        <v>6</v>
      </c>
      <c r="B91" s="33">
        <v>15</v>
      </c>
    </row>
    <row r="92" spans="1:2" ht="15.75">
      <c r="A92" s="33">
        <v>18</v>
      </c>
      <c r="B92" s="33">
        <v>14</v>
      </c>
    </row>
    <row r="93" spans="1:2" ht="15.75">
      <c r="A93" s="33">
        <v>8</v>
      </c>
      <c r="B93" s="33">
        <v>11</v>
      </c>
    </row>
    <row r="94" spans="1:2" ht="15.75">
      <c r="A94" s="33">
        <v>16</v>
      </c>
      <c r="B94" s="33">
        <v>7</v>
      </c>
    </row>
    <row r="95" spans="1:2" ht="15.75">
      <c r="A95" s="33">
        <v>8</v>
      </c>
      <c r="B95" s="33">
        <v>17</v>
      </c>
    </row>
    <row r="96" spans="1:2" ht="15.75">
      <c r="A96" s="33">
        <v>7</v>
      </c>
      <c r="B96" s="33">
        <v>12</v>
      </c>
    </row>
    <row r="97" spans="1:2" ht="15.75">
      <c r="A97" s="33">
        <v>9</v>
      </c>
      <c r="B97" s="33">
        <v>14</v>
      </c>
    </row>
    <row r="98" spans="1:2" ht="15.75">
      <c r="A98" s="33">
        <v>10</v>
      </c>
      <c r="B98" s="33">
        <v>9</v>
      </c>
    </row>
    <row r="99" spans="1:2" ht="15.75">
      <c r="A99" s="33">
        <v>8</v>
      </c>
      <c r="B99" s="33">
        <v>12</v>
      </c>
    </row>
    <row r="100" spans="1:2" ht="15.75">
      <c r="A100" s="33">
        <v>6</v>
      </c>
      <c r="B100" s="33">
        <v>11</v>
      </c>
    </row>
    <row r="101" spans="1:2" ht="15.75">
      <c r="A101" s="33">
        <v>11</v>
      </c>
      <c r="B101" s="33">
        <v>11</v>
      </c>
    </row>
  </sheetData>
  <mergeCells count="3">
    <mergeCell ref="I22:J22"/>
    <mergeCell ref="L22:M22"/>
    <mergeCell ref="O22:P22"/>
  </mergeCell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0D08B-8DD0-43F6-BF4A-11C8377D8BE0}">
  <sheetPr>
    <tabColor theme="8"/>
  </sheetPr>
  <dimension ref="A1:R101"/>
  <sheetViews>
    <sheetView topLeftCell="C1" workbookViewId="0">
      <selection activeCell="P14" sqref="P14"/>
    </sheetView>
  </sheetViews>
  <sheetFormatPr defaultRowHeight="18.75"/>
  <cols>
    <col min="1" max="1" width="12.5703125" style="80" customWidth="1"/>
    <col min="2" max="2" width="12.5703125" customWidth="1"/>
    <col min="3" max="3" width="7.140625" customWidth="1"/>
    <col min="4" max="4" width="22" customWidth="1"/>
    <col min="5" max="5" width="21.42578125" customWidth="1"/>
    <col min="6" max="6" width="10.28515625" customWidth="1"/>
    <col min="7" max="7" width="9.5703125" customWidth="1"/>
    <col min="8" max="15" width="9.140625" customWidth="1"/>
    <col min="16" max="16" width="9.42578125" customWidth="1"/>
  </cols>
  <sheetData>
    <row r="1" spans="1:6" ht="18.75" customHeight="1">
      <c r="A1" s="11" t="s">
        <v>162</v>
      </c>
      <c r="B1" s="11" t="s">
        <v>163</v>
      </c>
    </row>
    <row r="2" spans="1:6" ht="15.75">
      <c r="A2" s="16">
        <v>149.99905250737874</v>
      </c>
      <c r="B2" s="15">
        <v>150.01085751707114</v>
      </c>
    </row>
    <row r="3" spans="1:6" ht="15.75">
      <c r="A3" s="16">
        <v>149.98935108447853</v>
      </c>
      <c r="B3" s="15">
        <v>149.99451787759929</v>
      </c>
    </row>
    <row r="4" spans="1:6" ht="15.75">
      <c r="A4" s="16">
        <v>149.99854079614607</v>
      </c>
      <c r="B4" s="15">
        <v>149.99217575981771</v>
      </c>
    </row>
    <row r="5" spans="1:6" ht="15.75">
      <c r="A5" s="16">
        <v>150.00717357422556</v>
      </c>
      <c r="B5" s="15">
        <v>149.98107300092815</v>
      </c>
    </row>
    <row r="6" spans="1:6" ht="15.75">
      <c r="A6" s="16">
        <v>149.99918719397991</v>
      </c>
      <c r="B6" s="15">
        <v>149.97822228774555</v>
      </c>
    </row>
    <row r="7" spans="1:6" ht="15.75">
      <c r="A7" s="16">
        <v>150.00426241693893</v>
      </c>
      <c r="B7" s="15">
        <v>150.00615497645131</v>
      </c>
      <c r="D7" s="36" t="s">
        <v>49</v>
      </c>
      <c r="E7" s="82" t="s">
        <v>113</v>
      </c>
    </row>
    <row r="8" spans="1:6" ht="15.75">
      <c r="A8" s="16">
        <v>149.98418411051554</v>
      </c>
      <c r="B8" s="15">
        <v>150.00946954870895</v>
      </c>
      <c r="D8" s="36" t="s">
        <v>50</v>
      </c>
      <c r="E8" s="82" t="s">
        <v>114</v>
      </c>
    </row>
    <row r="9" spans="1:6" ht="15.75">
      <c r="A9" s="16">
        <v>150.00027919264602</v>
      </c>
      <c r="B9" s="15">
        <v>149.97160617023212</v>
      </c>
      <c r="D9" s="37" t="s">
        <v>55</v>
      </c>
      <c r="E9" s="17">
        <v>0.95</v>
      </c>
    </row>
    <row r="10" spans="1:6" ht="15.75">
      <c r="A10" s="16">
        <v>150.01051595002869</v>
      </c>
      <c r="B10" s="15">
        <v>149.9882608593708</v>
      </c>
      <c r="D10" s="37"/>
    </row>
    <row r="11" spans="1:6" ht="15.75">
      <c r="A11" s="16">
        <v>149.99283445493899</v>
      </c>
      <c r="B11" s="15">
        <v>150.01121544335163</v>
      </c>
      <c r="D11" s="37" t="s">
        <v>51</v>
      </c>
      <c r="E11" s="13">
        <f>AVERAGE(A:A)</f>
        <v>150.00003585398005</v>
      </c>
    </row>
    <row r="12" spans="1:6" ht="15.75">
      <c r="A12" s="16">
        <v>150.00110957517492</v>
      </c>
      <c r="B12" s="15">
        <v>149.94965917659715</v>
      </c>
      <c r="D12" s="37" t="s">
        <v>52</v>
      </c>
      <c r="E12" s="13">
        <f>AVERAGE(B:B)</f>
        <v>149.98803881292676</v>
      </c>
    </row>
    <row r="13" spans="1:6" ht="15.75">
      <c r="A13" s="16">
        <v>150.00061108028581</v>
      </c>
      <c r="B13" s="15">
        <v>149.96073749195821</v>
      </c>
      <c r="D13" s="37"/>
    </row>
    <row r="14" spans="1:6" ht="15.75">
      <c r="A14" s="16">
        <v>149.99540911617615</v>
      </c>
      <c r="B14" s="15">
        <v>149.98112384822207</v>
      </c>
      <c r="D14" s="37" t="s">
        <v>53</v>
      </c>
      <c r="E14" s="12">
        <f>_xlfn.STDEV.S(A:A)</f>
        <v>9.5261026683096939E-3</v>
      </c>
    </row>
    <row r="15" spans="1:6" ht="15.75">
      <c r="A15" s="16">
        <v>149.99760201461447</v>
      </c>
      <c r="B15" s="15">
        <v>149.98774796127287</v>
      </c>
      <c r="D15" s="37" t="s">
        <v>54</v>
      </c>
      <c r="E15" s="12">
        <f>_xlfn.STDEV.S(B:B)</f>
        <v>1.9964698915539324E-2</v>
      </c>
    </row>
    <row r="16" spans="1:6" ht="15.75">
      <c r="A16" s="16">
        <v>150.01109041826456</v>
      </c>
      <c r="B16" s="15">
        <v>150.0038728647159</v>
      </c>
      <c r="D16" s="37" t="s">
        <v>57</v>
      </c>
      <c r="E16" s="27">
        <f>_xlfn.VAR.S(A:A)</f>
        <v>9.0746632047177076E-5</v>
      </c>
      <c r="F16" s="27"/>
    </row>
    <row r="17" spans="1:18" ht="15.75">
      <c r="A17" s="16">
        <v>150.00174305302582</v>
      </c>
      <c r="B17" s="15">
        <v>150.03961985610573</v>
      </c>
      <c r="D17" s="37" t="s">
        <v>56</v>
      </c>
      <c r="E17" s="27">
        <f>_xlfn.VAR.S(B:B)</f>
        <v>3.9858920278813706E-4</v>
      </c>
      <c r="F17" s="27"/>
    </row>
    <row r="18" spans="1:18" ht="15.75">
      <c r="A18" s="16">
        <v>150.00710065690021</v>
      </c>
      <c r="B18" s="15">
        <v>150.00092834901403</v>
      </c>
      <c r="D18" s="37"/>
      <c r="E18" s="13"/>
      <c r="F18" s="27"/>
    </row>
    <row r="19" spans="1:18" ht="15.75">
      <c r="A19" s="16">
        <v>150.00710265544424</v>
      </c>
      <c r="B19" s="15">
        <v>149.95263774893036</v>
      </c>
      <c r="D19" s="37" t="s">
        <v>115</v>
      </c>
      <c r="E19" s="7">
        <f>COUNT(A:A)</f>
        <v>100</v>
      </c>
      <c r="F19" s="27"/>
      <c r="I19" s="9"/>
      <c r="J19" s="9"/>
      <c r="K19" s="9"/>
      <c r="L19" s="9"/>
      <c r="M19" s="9"/>
      <c r="N19" s="9"/>
      <c r="O19" s="9"/>
      <c r="P19" s="9"/>
    </row>
    <row r="20" spans="1:18" ht="15.75">
      <c r="A20" s="16">
        <v>149.98943308752294</v>
      </c>
      <c r="B20" s="15">
        <v>149.97942651623322</v>
      </c>
      <c r="D20" s="37" t="s">
        <v>116</v>
      </c>
      <c r="E20" s="7">
        <f>COUNT(B:B)</f>
        <v>100</v>
      </c>
      <c r="F20" s="27"/>
      <c r="H20" s="9"/>
      <c r="I20" s="9"/>
      <c r="J20" s="9"/>
      <c r="K20" s="9"/>
      <c r="L20" s="9"/>
      <c r="M20" s="9"/>
      <c r="N20" s="9"/>
      <c r="O20" s="9"/>
      <c r="P20" s="9"/>
    </row>
    <row r="21" spans="1:18" ht="15.75">
      <c r="A21" s="16">
        <v>149.99989972285988</v>
      </c>
      <c r="B21" s="15">
        <v>149.9807285607279</v>
      </c>
      <c r="D21" s="37"/>
      <c r="H21" s="19"/>
      <c r="I21" s="9"/>
      <c r="J21" s="9"/>
      <c r="K21" s="9"/>
      <c r="L21" s="9"/>
      <c r="M21" s="9"/>
      <c r="N21" s="9"/>
      <c r="O21" s="9"/>
      <c r="P21" s="9"/>
    </row>
    <row r="22" spans="1:18" ht="15.75">
      <c r="A22" s="16">
        <v>150.01520177950229</v>
      </c>
      <c r="B22" s="15">
        <v>149.98342861888881</v>
      </c>
      <c r="D22" s="49" t="s">
        <v>10</v>
      </c>
      <c r="E22" s="60">
        <f>(E11-E12)/SQRT((E14^2/E19+E15^2/E20))</f>
        <v>5.4233874836561951</v>
      </c>
      <c r="F22" s="9"/>
      <c r="G22" s="9"/>
      <c r="H22" s="9"/>
      <c r="I22" s="75" t="s">
        <v>24</v>
      </c>
      <c r="J22" s="75"/>
      <c r="K22" s="36"/>
      <c r="L22" s="76" t="s">
        <v>25</v>
      </c>
      <c r="M22" s="76"/>
      <c r="N22" s="36"/>
      <c r="O22" s="76" t="s">
        <v>26</v>
      </c>
      <c r="P22" s="76"/>
      <c r="Q22" s="9"/>
    </row>
    <row r="23" spans="1:18" ht="15.75">
      <c r="A23" s="16">
        <v>149.99909672672845</v>
      </c>
      <c r="B23" s="15">
        <v>150.01885010026294</v>
      </c>
      <c r="D23" s="50" t="s">
        <v>11</v>
      </c>
      <c r="E23" s="54">
        <f>_xlfn.NORM.S.INV((1-E9)/2)</f>
        <v>-1.9599639845400536</v>
      </c>
      <c r="F23" s="51" t="s">
        <v>12</v>
      </c>
      <c r="G23" s="47">
        <f>_xlfn.NORM.S.INV(1-(1-E9)/2)</f>
        <v>1.9599639845400536</v>
      </c>
      <c r="H23" s="9"/>
      <c r="I23" s="57">
        <f>E22</f>
        <v>5.4233874836561951</v>
      </c>
      <c r="J23" s="57">
        <f>_xlfn.NORM.S.DIST(I23,FALSE)</f>
        <v>1.6365513932160205E-7</v>
      </c>
      <c r="K23" s="9"/>
      <c r="L23" s="58">
        <f>E23</f>
        <v>-1.9599639845400536</v>
      </c>
      <c r="M23" s="58">
        <f>_xlfn.NORM.S.DIST(L23,FALSE)</f>
        <v>5.8445069805035436E-2</v>
      </c>
      <c r="N23" s="36"/>
      <c r="O23" s="61">
        <f>G23</f>
        <v>1.9599639845400536</v>
      </c>
      <c r="P23" s="58">
        <f>_xlfn.NORM.S.DIST(O23,FALSE)</f>
        <v>5.8445069805035436E-2</v>
      </c>
    </row>
    <row r="24" spans="1:18" ht="15.75">
      <c r="A24" s="16">
        <v>150.00515171590604</v>
      </c>
      <c r="B24" s="15">
        <v>149.97202875541541</v>
      </c>
      <c r="D24" s="9"/>
      <c r="E24" s="9"/>
      <c r="F24" s="9"/>
      <c r="G24" s="9"/>
      <c r="H24" s="9"/>
      <c r="I24" s="57">
        <f>E22</f>
        <v>5.4233874836561951</v>
      </c>
      <c r="J24" s="57">
        <v>0</v>
      </c>
      <c r="K24" s="9"/>
      <c r="L24" s="58">
        <f>E23</f>
        <v>-1.9599639845400536</v>
      </c>
      <c r="M24" s="58">
        <v>0</v>
      </c>
      <c r="N24" s="9"/>
      <c r="O24" s="61">
        <f>G23</f>
        <v>1.9599639845400536</v>
      </c>
      <c r="P24" s="58">
        <v>0</v>
      </c>
      <c r="R24" s="9"/>
    </row>
    <row r="25" spans="1:18" ht="15.75">
      <c r="A25" s="16">
        <v>150.00555490094467</v>
      </c>
      <c r="B25" s="15">
        <v>149.97316259424997</v>
      </c>
      <c r="D25" s="36" t="s">
        <v>14</v>
      </c>
      <c r="E25" s="55" t="str">
        <f>IF(AND(E22&gt;=E23,E22&lt;=G23),E7,E8)</f>
        <v>ortalama1≠ortalama2</v>
      </c>
      <c r="F25" s="19"/>
      <c r="G25" s="19"/>
      <c r="Q25" s="9"/>
    </row>
    <row r="26" spans="1:18" ht="15.75">
      <c r="A26" s="16">
        <v>149.98619877751855</v>
      </c>
      <c r="B26" s="15">
        <v>150.01200063522495</v>
      </c>
      <c r="D26" s="9"/>
      <c r="E26" s="9"/>
      <c r="F26" s="9"/>
      <c r="G26" s="9"/>
      <c r="Q26" s="9"/>
    </row>
    <row r="27" spans="1:18" ht="15.75">
      <c r="A27" s="16">
        <v>149.98873490255068</v>
      </c>
      <c r="B27" s="15">
        <v>149.97665570151091</v>
      </c>
      <c r="D27" t="s">
        <v>83</v>
      </c>
      <c r="Q27" s="9"/>
    </row>
    <row r="28" spans="1:18" ht="16.5" thickBot="1">
      <c r="A28" s="16">
        <v>150.00891224379907</v>
      </c>
      <c r="B28" s="15">
        <v>149.98414103895885</v>
      </c>
    </row>
    <row r="29" spans="1:18" ht="15.75">
      <c r="A29" s="16">
        <v>149.99133486106851</v>
      </c>
      <c r="B29" s="15">
        <v>149.99823314173668</v>
      </c>
      <c r="D29" s="83"/>
      <c r="E29" s="83" t="s">
        <v>162</v>
      </c>
      <c r="F29" s="83" t="s">
        <v>163</v>
      </c>
    </row>
    <row r="30" spans="1:18" ht="15.75">
      <c r="A30" s="16">
        <v>150.00097253216259</v>
      </c>
      <c r="B30" s="15">
        <v>150.00059023693734</v>
      </c>
      <c r="D30" t="s">
        <v>64</v>
      </c>
      <c r="E30">
        <v>150.00003585398005</v>
      </c>
      <c r="F30">
        <v>149.98803881292676</v>
      </c>
    </row>
    <row r="31" spans="1:18" ht="15.75">
      <c r="A31" s="16">
        <v>149.99159881199699</v>
      </c>
      <c r="B31" s="15">
        <v>149.99435702865838</v>
      </c>
      <c r="D31" t="s">
        <v>84</v>
      </c>
      <c r="E31">
        <v>9.1000000000000003E-5</v>
      </c>
      <c r="F31">
        <v>3.9899999999999999E-4</v>
      </c>
    </row>
    <row r="32" spans="1:18" ht="15.75">
      <c r="A32" s="16">
        <v>149.99772812122595</v>
      </c>
      <c r="B32" s="15">
        <v>149.98383877050779</v>
      </c>
      <c r="D32" t="s">
        <v>85</v>
      </c>
      <c r="E32">
        <v>100</v>
      </c>
      <c r="F32">
        <v>100</v>
      </c>
    </row>
    <row r="33" spans="1:6" ht="15.75">
      <c r="A33" s="16">
        <v>149.99376541037665</v>
      </c>
      <c r="B33" s="15">
        <v>149.98841681033218</v>
      </c>
      <c r="D33" t="s">
        <v>86</v>
      </c>
      <c r="E33">
        <v>0</v>
      </c>
    </row>
    <row r="34" spans="1:6" ht="15.75">
      <c r="A34" s="16">
        <v>150.01063757208038</v>
      </c>
      <c r="B34" s="15">
        <v>149.99869024388781</v>
      </c>
      <c r="D34" s="84" t="s">
        <v>87</v>
      </c>
      <c r="E34" s="85">
        <v>5.4197107015637913</v>
      </c>
    </row>
    <row r="35" spans="1:6" ht="15.75">
      <c r="A35" s="16">
        <v>149.97601821366703</v>
      </c>
      <c r="B35" s="15">
        <v>149.98327061669966</v>
      </c>
      <c r="D35" t="s">
        <v>88</v>
      </c>
      <c r="E35" s="13">
        <v>2.984777824899254E-8</v>
      </c>
    </row>
    <row r="36" spans="1:6" ht="15.75">
      <c r="A36" s="16">
        <v>149.9854715878617</v>
      </c>
      <c r="B36" s="15">
        <v>149.98532533069812</v>
      </c>
      <c r="D36" t="s">
        <v>89</v>
      </c>
      <c r="E36" s="13">
        <v>1.6448536269514715</v>
      </c>
    </row>
    <row r="37" spans="1:6" ht="15.75">
      <c r="A37" s="16">
        <v>149.99039124286293</v>
      </c>
      <c r="B37" s="15">
        <v>149.98879715861838</v>
      </c>
      <c r="D37" t="s">
        <v>90</v>
      </c>
      <c r="E37" s="13">
        <v>5.9695556497985081E-8</v>
      </c>
    </row>
    <row r="38" spans="1:6" ht="16.5" thickBot="1">
      <c r="A38" s="16">
        <v>149.99255914126084</v>
      </c>
      <c r="B38" s="15">
        <v>150.01910329011338</v>
      </c>
      <c r="D38" s="86" t="s">
        <v>91</v>
      </c>
      <c r="E38" s="87">
        <v>1.9599639845400536</v>
      </c>
      <c r="F38" s="88"/>
    </row>
    <row r="39" spans="1:6" ht="15.75">
      <c r="A39" s="16">
        <v>150.0188700418762</v>
      </c>
      <c r="B39" s="15">
        <v>150.00034267898585</v>
      </c>
    </row>
    <row r="40" spans="1:6" ht="15.75">
      <c r="A40" s="16">
        <v>150.00673207981339</v>
      </c>
      <c r="B40" s="15">
        <v>150.00458936747484</v>
      </c>
    </row>
    <row r="41" spans="1:6" ht="15.75">
      <c r="A41" s="16">
        <v>149.98956635263548</v>
      </c>
      <c r="B41" s="15">
        <v>150.0215477489206</v>
      </c>
    </row>
    <row r="42" spans="1:6" ht="15.75">
      <c r="A42" s="16">
        <v>149.99303811319672</v>
      </c>
      <c r="B42" s="15">
        <v>150.0048937770363</v>
      </c>
    </row>
    <row r="43" spans="1:6" ht="15.75">
      <c r="A43" s="16">
        <v>150.00652754241298</v>
      </c>
      <c r="B43" s="15">
        <v>149.9975069881248</v>
      </c>
    </row>
    <row r="44" spans="1:6" ht="15.75">
      <c r="A44" s="16">
        <v>150.00990650540703</v>
      </c>
      <c r="B44" s="15">
        <v>149.99084970862577</v>
      </c>
    </row>
    <row r="45" spans="1:6" ht="15.75">
      <c r="A45" s="16">
        <v>150.00665524981207</v>
      </c>
      <c r="B45" s="15">
        <v>149.97792044912933</v>
      </c>
    </row>
    <row r="46" spans="1:6" ht="15.75">
      <c r="A46" s="16">
        <v>150.00735170445174</v>
      </c>
      <c r="B46" s="15">
        <v>149.99788308688275</v>
      </c>
    </row>
    <row r="47" spans="1:6" ht="15.75">
      <c r="A47" s="16">
        <v>149.99687242757562</v>
      </c>
      <c r="B47" s="15">
        <v>150.04830925569843</v>
      </c>
    </row>
    <row r="48" spans="1:6" ht="15.75">
      <c r="A48" s="16">
        <v>150.00506579415924</v>
      </c>
      <c r="B48" s="15">
        <v>149.95949064787217</v>
      </c>
    </row>
    <row r="49" spans="1:2" ht="15.75">
      <c r="A49" s="16">
        <v>149.99299060261333</v>
      </c>
      <c r="B49" s="15">
        <v>149.96490876956651</v>
      </c>
    </row>
    <row r="50" spans="1:2" ht="15.75">
      <c r="A50" s="16">
        <v>150.00003791796883</v>
      </c>
      <c r="B50" s="15">
        <v>150.00012125323428</v>
      </c>
    </row>
    <row r="51" spans="1:2" ht="15.75">
      <c r="A51" s="16">
        <v>150.00137978314521</v>
      </c>
      <c r="B51" s="15">
        <v>149.99295110432212</v>
      </c>
    </row>
    <row r="52" spans="1:2" ht="15.75">
      <c r="A52" s="16">
        <v>149.98525716925741</v>
      </c>
      <c r="B52" s="15">
        <v>150.01521722194175</v>
      </c>
    </row>
    <row r="53" spans="1:2" ht="15.75">
      <c r="A53" s="16">
        <v>149.99635572955901</v>
      </c>
      <c r="B53" s="15">
        <v>149.95436286436987</v>
      </c>
    </row>
    <row r="54" spans="1:2" ht="15.75">
      <c r="A54" s="16">
        <v>149.98335667498904</v>
      </c>
      <c r="B54" s="15">
        <v>150.01525546879907</v>
      </c>
    </row>
    <row r="55" spans="1:2" ht="15.75">
      <c r="A55" s="16">
        <v>149.98782303513789</v>
      </c>
      <c r="B55" s="15">
        <v>149.96700008056553</v>
      </c>
    </row>
    <row r="56" spans="1:2" ht="15.75">
      <c r="A56" s="16">
        <v>150.01686486780815</v>
      </c>
      <c r="B56" s="15">
        <v>149.99593895182159</v>
      </c>
    </row>
    <row r="57" spans="1:2" ht="15.75">
      <c r="A57" s="16">
        <v>150.00012969523857</v>
      </c>
      <c r="B57" s="15">
        <v>149.99236651426068</v>
      </c>
    </row>
    <row r="58" spans="1:2" ht="15.75">
      <c r="A58" s="16">
        <v>150.00147843166133</v>
      </c>
      <c r="B58" s="15">
        <v>149.99530052121113</v>
      </c>
    </row>
    <row r="59" spans="1:2" ht="15.75">
      <c r="A59" s="16">
        <v>149.99162628603833</v>
      </c>
      <c r="B59" s="15">
        <v>150.00044933600694</v>
      </c>
    </row>
    <row r="60" spans="1:2" ht="15.75">
      <c r="A60" s="16">
        <v>150.00817079911221</v>
      </c>
      <c r="B60" s="15">
        <v>149.97197639002448</v>
      </c>
    </row>
    <row r="61" spans="1:2" ht="15.75">
      <c r="A61" s="16">
        <v>150.00409919397407</v>
      </c>
      <c r="B61" s="15">
        <v>149.96360433327919</v>
      </c>
    </row>
    <row r="62" spans="1:2" ht="15.75">
      <c r="A62" s="16">
        <v>150.0134925778944</v>
      </c>
      <c r="B62" s="15">
        <v>149.97267508334102</v>
      </c>
    </row>
    <row r="63" spans="1:2" ht="15.75">
      <c r="A63" s="16">
        <v>149.98638870857462</v>
      </c>
      <c r="B63" s="15">
        <v>149.96858598857361</v>
      </c>
    </row>
    <row r="64" spans="1:2" ht="15.75">
      <c r="A64" s="16">
        <v>150.02079462002453</v>
      </c>
      <c r="B64" s="15">
        <v>149.97703031823931</v>
      </c>
    </row>
    <row r="65" spans="1:2" ht="15.75">
      <c r="A65" s="16">
        <v>150.0019665836505</v>
      </c>
      <c r="B65" s="15">
        <v>149.98768304480083</v>
      </c>
    </row>
    <row r="66" spans="1:2" ht="15.75">
      <c r="A66" s="16">
        <v>149.99678153859747</v>
      </c>
      <c r="B66" s="15">
        <v>149.97495650847412</v>
      </c>
    </row>
    <row r="67" spans="1:2" ht="15.75">
      <c r="A67" s="16">
        <v>150.0160988816063</v>
      </c>
      <c r="B67" s="15">
        <v>149.97150707116677</v>
      </c>
    </row>
    <row r="68" spans="1:2" ht="15.75">
      <c r="A68" s="16">
        <v>149.99739686608589</v>
      </c>
      <c r="B68" s="15">
        <v>149.98849559050822</v>
      </c>
    </row>
    <row r="69" spans="1:2" ht="15.75">
      <c r="A69" s="16">
        <v>149.99611706835066</v>
      </c>
      <c r="B69" s="15">
        <v>149.99551147623299</v>
      </c>
    </row>
    <row r="70" spans="1:2" ht="15.75">
      <c r="A70" s="16">
        <v>149.99520048905927</v>
      </c>
      <c r="B70" s="15">
        <v>149.99685216556284</v>
      </c>
    </row>
    <row r="71" spans="1:2" ht="15.75">
      <c r="A71" s="16">
        <v>149.98204346542121</v>
      </c>
      <c r="B71" s="15">
        <v>149.94771183308791</v>
      </c>
    </row>
    <row r="72" spans="1:2" ht="15.75">
      <c r="A72" s="16">
        <v>149.99944150713409</v>
      </c>
      <c r="B72" s="15">
        <v>149.98851077702156</v>
      </c>
    </row>
    <row r="73" spans="1:2" ht="15.75">
      <c r="A73" s="16">
        <v>149.99584364990477</v>
      </c>
      <c r="B73" s="15">
        <v>149.95548078049521</v>
      </c>
    </row>
    <row r="74" spans="1:2" ht="15.75">
      <c r="A74" s="16">
        <v>150.01076251239621</v>
      </c>
      <c r="B74" s="15">
        <v>149.95987418091062</v>
      </c>
    </row>
    <row r="75" spans="1:2" ht="15.75">
      <c r="A75" s="16">
        <v>149.99501246550454</v>
      </c>
      <c r="B75" s="15">
        <v>149.98193158037611</v>
      </c>
    </row>
    <row r="76" spans="1:2" ht="15.75">
      <c r="A76" s="16">
        <v>149.99981917720254</v>
      </c>
      <c r="B76" s="15">
        <v>149.97313268435224</v>
      </c>
    </row>
    <row r="77" spans="1:2" ht="15.75">
      <c r="A77" s="16">
        <v>150.012123987557</v>
      </c>
      <c r="B77" s="15">
        <v>149.96004166868889</v>
      </c>
    </row>
    <row r="78" spans="1:2" ht="15.75">
      <c r="A78" s="16">
        <v>149.99469751202875</v>
      </c>
      <c r="B78" s="15">
        <v>150.00460706094808</v>
      </c>
    </row>
    <row r="79" spans="1:2" ht="15.75">
      <c r="A79" s="16">
        <v>149.98672452440456</v>
      </c>
      <c r="B79" s="15">
        <v>149.96457845785949</v>
      </c>
    </row>
    <row r="80" spans="1:2" ht="15.75">
      <c r="A80" s="16">
        <v>149.99198096974047</v>
      </c>
      <c r="B80" s="15">
        <v>149.97735002785734</v>
      </c>
    </row>
    <row r="81" spans="1:2" ht="15.75">
      <c r="A81" s="16">
        <v>149.99539802919475</v>
      </c>
      <c r="B81" s="15">
        <v>149.95136261151188</v>
      </c>
    </row>
    <row r="82" spans="1:2" ht="15.75">
      <c r="A82" s="89">
        <v>150.00944155201128</v>
      </c>
      <c r="B82" s="15">
        <v>149.98384866579073</v>
      </c>
    </row>
    <row r="83" spans="1:2" ht="15.75">
      <c r="A83" s="16">
        <v>150.00216055232224</v>
      </c>
      <c r="B83" s="15">
        <v>149.98095974794478</v>
      </c>
    </row>
    <row r="84" spans="1:2" ht="15.75">
      <c r="A84" s="16">
        <v>150.00886609340665</v>
      </c>
      <c r="B84" s="15">
        <v>149.98771921925871</v>
      </c>
    </row>
    <row r="85" spans="1:2" ht="15.75">
      <c r="A85" s="16">
        <v>149.99044658505042</v>
      </c>
      <c r="B85" s="15">
        <v>149.98946356930742</v>
      </c>
    </row>
    <row r="86" spans="1:2" ht="15.75">
      <c r="A86" s="16">
        <v>150.01985107674156</v>
      </c>
      <c r="B86" s="15">
        <v>149.96409901697444</v>
      </c>
    </row>
    <row r="87" spans="1:2" ht="15.75">
      <c r="A87" s="16">
        <v>149.99910149975602</v>
      </c>
      <c r="B87" s="15">
        <v>149.99599691640933</v>
      </c>
    </row>
    <row r="88" spans="1:2" ht="15.75">
      <c r="A88" s="16">
        <v>149.98919264724307</v>
      </c>
      <c r="B88" s="15">
        <v>149.99615526060873</v>
      </c>
    </row>
    <row r="89" spans="1:2" ht="15.75">
      <c r="A89" s="16">
        <v>150.01622243206131</v>
      </c>
      <c r="B89" s="15">
        <v>150.00433470172521</v>
      </c>
    </row>
    <row r="90" spans="1:2" ht="15.75">
      <c r="A90" s="16">
        <v>150.01534387730987</v>
      </c>
      <c r="B90" s="15">
        <v>150.00792280746492</v>
      </c>
    </row>
    <row r="91" spans="1:2" ht="15.75">
      <c r="A91" s="16">
        <v>150.00251723688237</v>
      </c>
      <c r="B91" s="15">
        <v>149.9391384362921</v>
      </c>
    </row>
    <row r="92" spans="1:2" ht="15.75">
      <c r="A92" s="16">
        <v>149.99451479768061</v>
      </c>
      <c r="B92" s="15">
        <v>149.9915428689558</v>
      </c>
    </row>
    <row r="93" spans="1:2" ht="15.75">
      <c r="A93" s="16">
        <v>149.9872612526915</v>
      </c>
      <c r="B93" s="15">
        <v>150.00202036782323</v>
      </c>
    </row>
    <row r="94" spans="1:2" ht="15.75">
      <c r="A94" s="16">
        <v>150.01412711027874</v>
      </c>
      <c r="B94" s="15">
        <v>149.99379241790345</v>
      </c>
    </row>
    <row r="95" spans="1:2" ht="15.75">
      <c r="A95" s="16">
        <v>149.99688775756394</v>
      </c>
      <c r="B95" s="15">
        <v>149.97653018267991</v>
      </c>
    </row>
    <row r="96" spans="1:2" ht="15.75">
      <c r="A96" s="16">
        <v>150.00616836244592</v>
      </c>
      <c r="B96" s="15">
        <v>149.98981957066457</v>
      </c>
    </row>
    <row r="97" spans="1:2" ht="15.75">
      <c r="A97" s="16">
        <v>150.00532056421946</v>
      </c>
      <c r="B97" s="15">
        <v>149.98073531281713</v>
      </c>
    </row>
    <row r="98" spans="1:2" ht="15.75">
      <c r="A98" s="16">
        <v>149.99719911718736</v>
      </c>
      <c r="B98" s="15">
        <v>150.02685158650803</v>
      </c>
    </row>
    <row r="99" spans="1:2" ht="15.75">
      <c r="A99" s="16">
        <v>150.01782841422283</v>
      </c>
      <c r="B99" s="15">
        <v>149.99521173957476</v>
      </c>
    </row>
    <row r="100" spans="1:2" ht="15.75">
      <c r="A100" s="16">
        <v>149.99858856729762</v>
      </c>
      <c r="B100" s="15">
        <v>150.00431779418875</v>
      </c>
    </row>
    <row r="101" spans="1:2" ht="15.75">
      <c r="A101" s="16">
        <v>149.99849356639061</v>
      </c>
      <c r="B101" s="15">
        <v>150.0218297938633</v>
      </c>
    </row>
  </sheetData>
  <mergeCells count="3">
    <mergeCell ref="I22:J22"/>
    <mergeCell ref="L22:M22"/>
    <mergeCell ref="O22:P22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26DF1-032F-46CF-A623-864205D608B1}">
  <sheetPr>
    <tabColor rgb="FFFF942C"/>
  </sheetPr>
  <dimension ref="A1:R101"/>
  <sheetViews>
    <sheetView workbookViewId="0">
      <selection activeCell="A2" sqref="A2"/>
    </sheetView>
  </sheetViews>
  <sheetFormatPr defaultRowHeight="18.75"/>
  <cols>
    <col min="1" max="1" width="12.5703125" style="3" customWidth="1"/>
    <col min="2" max="2" width="12.5703125" customWidth="1"/>
    <col min="3" max="3" width="7.140625" customWidth="1"/>
    <col min="4" max="4" width="22" customWidth="1"/>
    <col min="5" max="5" width="22.28515625" customWidth="1"/>
    <col min="6" max="6" width="10.28515625" customWidth="1"/>
    <col min="7" max="7" width="9.5703125" customWidth="1"/>
    <col min="8" max="15" width="9.140625" customWidth="1"/>
    <col min="16" max="16" width="6.7109375" customWidth="1"/>
  </cols>
  <sheetData>
    <row r="1" spans="1:6" ht="18.75" customHeight="1">
      <c r="A1" s="11" t="s">
        <v>138</v>
      </c>
      <c r="B1" s="11" t="s">
        <v>139</v>
      </c>
    </row>
    <row r="2" spans="1:6" ht="15.75">
      <c r="A2" s="33">
        <v>6</v>
      </c>
      <c r="B2" s="33">
        <v>20</v>
      </c>
    </row>
    <row r="3" spans="1:6" ht="15.75">
      <c r="A3" s="33">
        <v>6</v>
      </c>
      <c r="B3" s="33">
        <v>16</v>
      </c>
    </row>
    <row r="4" spans="1:6" ht="15.75">
      <c r="A4" s="33">
        <v>14</v>
      </c>
      <c r="B4" s="33">
        <v>18</v>
      </c>
    </row>
    <row r="5" spans="1:6" ht="15.75">
      <c r="A5" s="33">
        <v>6</v>
      </c>
      <c r="B5" s="33">
        <v>9</v>
      </c>
    </row>
    <row r="6" spans="1:6" ht="15.75">
      <c r="A6" s="33">
        <v>12</v>
      </c>
      <c r="B6" s="33">
        <v>14</v>
      </c>
    </row>
    <row r="7" spans="1:6" ht="15.75">
      <c r="A7" s="33">
        <v>11</v>
      </c>
      <c r="B7" s="33">
        <v>6</v>
      </c>
      <c r="D7" s="36" t="s">
        <v>49</v>
      </c>
      <c r="E7" s="45" t="s">
        <v>118</v>
      </c>
    </row>
    <row r="8" spans="1:6" ht="15.75">
      <c r="A8" s="33">
        <v>8</v>
      </c>
      <c r="B8" s="33">
        <v>10</v>
      </c>
      <c r="D8" s="36" t="s">
        <v>50</v>
      </c>
      <c r="E8" s="45" t="s">
        <v>117</v>
      </c>
    </row>
    <row r="9" spans="1:6" ht="15.75">
      <c r="A9" s="33">
        <v>14</v>
      </c>
      <c r="B9" s="33">
        <v>13</v>
      </c>
      <c r="D9" s="37" t="s">
        <v>55</v>
      </c>
      <c r="E9" s="17">
        <v>0.95</v>
      </c>
    </row>
    <row r="10" spans="1:6" ht="15.75">
      <c r="A10" s="33">
        <v>17</v>
      </c>
      <c r="B10" s="33">
        <v>9</v>
      </c>
      <c r="D10" s="37"/>
    </row>
    <row r="11" spans="1:6" ht="15.75">
      <c r="A11" s="33">
        <v>11</v>
      </c>
      <c r="B11" s="33">
        <v>18</v>
      </c>
      <c r="D11" s="37" t="s">
        <v>51</v>
      </c>
      <c r="E11" s="13">
        <f>AVERAGE(A:A)</f>
        <v>11.16</v>
      </c>
    </row>
    <row r="12" spans="1:6" ht="15.75">
      <c r="A12" s="33">
        <v>9</v>
      </c>
      <c r="B12" s="33">
        <v>14</v>
      </c>
      <c r="D12" s="37" t="s">
        <v>52</v>
      </c>
      <c r="E12" s="13">
        <f>AVERAGE(B:B)</f>
        <v>12.72</v>
      </c>
    </row>
    <row r="13" spans="1:6" ht="15.75">
      <c r="A13" s="33">
        <v>7</v>
      </c>
      <c r="B13" s="33">
        <v>7</v>
      </c>
      <c r="D13" s="37"/>
    </row>
    <row r="14" spans="1:6" ht="15.75">
      <c r="A14" s="33">
        <v>15</v>
      </c>
      <c r="B14" s="33">
        <v>9</v>
      </c>
      <c r="D14" s="37" t="s">
        <v>53</v>
      </c>
      <c r="E14" s="12">
        <f>_xlfn.STDEV.S(A:A)</f>
        <v>4.113834751619998</v>
      </c>
    </row>
    <row r="15" spans="1:6" ht="15.75">
      <c r="A15" s="33">
        <v>18</v>
      </c>
      <c r="B15" s="33">
        <v>17</v>
      </c>
      <c r="D15" s="37" t="s">
        <v>54</v>
      </c>
      <c r="E15" s="12">
        <f>_xlfn.STDEV.S(B:B)</f>
        <v>4.6841231944740844</v>
      </c>
    </row>
    <row r="16" spans="1:6" ht="15.75">
      <c r="A16" s="33">
        <v>18</v>
      </c>
      <c r="B16" s="33">
        <v>5</v>
      </c>
      <c r="D16" s="37" t="s">
        <v>57</v>
      </c>
      <c r="E16" s="27">
        <f>_xlfn.VAR.S(A:A)</f>
        <v>16.923636363636369</v>
      </c>
      <c r="F16" s="27"/>
    </row>
    <row r="17" spans="1:18" ht="15.75">
      <c r="A17" s="33">
        <v>10</v>
      </c>
      <c r="B17" s="33">
        <v>14</v>
      </c>
      <c r="D17" s="37" t="s">
        <v>56</v>
      </c>
      <c r="E17" s="27">
        <f>_xlfn.VAR.S(B:B)</f>
        <v>21.9410101010101</v>
      </c>
      <c r="F17" s="27"/>
    </row>
    <row r="18" spans="1:18" ht="15.75">
      <c r="A18" s="33">
        <v>16</v>
      </c>
      <c r="B18" s="33">
        <v>18</v>
      </c>
      <c r="D18" s="37"/>
      <c r="E18" s="13"/>
      <c r="F18" s="27"/>
    </row>
    <row r="19" spans="1:18" ht="15.75">
      <c r="A19" s="33">
        <v>13</v>
      </c>
      <c r="B19" s="33">
        <v>14</v>
      </c>
      <c r="D19" s="37" t="s">
        <v>115</v>
      </c>
      <c r="E19" s="7">
        <f>COUNT(A:A)</f>
        <v>100</v>
      </c>
      <c r="F19" s="27"/>
      <c r="I19" s="9"/>
      <c r="J19" s="9"/>
      <c r="K19" s="9"/>
      <c r="L19" s="9"/>
      <c r="M19" s="9"/>
      <c r="N19" s="9"/>
      <c r="O19" s="9"/>
      <c r="P19" s="9"/>
    </row>
    <row r="20" spans="1:18" ht="15.75">
      <c r="A20" s="33">
        <v>6</v>
      </c>
      <c r="B20" s="33">
        <v>17</v>
      </c>
      <c r="D20" s="37" t="s">
        <v>116</v>
      </c>
      <c r="E20" s="7">
        <f>COUNT(B:B)</f>
        <v>100</v>
      </c>
      <c r="F20" s="27"/>
      <c r="H20" s="9"/>
      <c r="I20" s="9"/>
      <c r="J20" s="9"/>
      <c r="K20" s="9"/>
      <c r="L20" s="9"/>
      <c r="M20" s="9"/>
      <c r="N20" s="9"/>
      <c r="O20" s="9"/>
      <c r="P20" s="9"/>
    </row>
    <row r="21" spans="1:18" ht="15.75">
      <c r="A21" s="33">
        <v>7</v>
      </c>
      <c r="B21" s="33">
        <v>18</v>
      </c>
      <c r="D21" s="37"/>
      <c r="H21" s="19"/>
      <c r="I21" s="9"/>
      <c r="J21" s="9"/>
      <c r="K21" s="9"/>
      <c r="L21" s="9"/>
      <c r="M21" s="9"/>
      <c r="N21" s="9"/>
      <c r="O21" s="9"/>
      <c r="P21" s="9"/>
    </row>
    <row r="22" spans="1:18" ht="15.75">
      <c r="A22" s="33">
        <v>18</v>
      </c>
      <c r="B22" s="33">
        <v>15</v>
      </c>
      <c r="D22" s="49" t="s">
        <v>10</v>
      </c>
      <c r="E22" s="60">
        <f>(E11-E12)/SQRT((E14^2/E19+E15^2/E20))</f>
        <v>-2.5023452976702125</v>
      </c>
      <c r="F22" s="9"/>
      <c r="G22" s="9"/>
      <c r="H22" s="9"/>
      <c r="I22" s="75" t="s">
        <v>24</v>
      </c>
      <c r="J22" s="75"/>
      <c r="K22" s="36"/>
      <c r="L22" s="76" t="s">
        <v>25</v>
      </c>
      <c r="M22" s="76"/>
      <c r="N22" s="36"/>
      <c r="O22" s="76"/>
      <c r="P22" s="76"/>
      <c r="Q22" s="9"/>
    </row>
    <row r="23" spans="1:18" ht="15.75">
      <c r="A23" s="33">
        <v>9</v>
      </c>
      <c r="B23" s="33">
        <v>11</v>
      </c>
      <c r="D23" s="50" t="s">
        <v>11</v>
      </c>
      <c r="E23" s="54">
        <f>_xlfn.NORM.S.INV(1-E9)</f>
        <v>-1.6448536269514715</v>
      </c>
      <c r="F23" s="9"/>
      <c r="G23" s="9"/>
      <c r="H23" s="9"/>
      <c r="I23" s="57">
        <f>E22</f>
        <v>-2.5023452976702125</v>
      </c>
      <c r="J23" s="57">
        <f>_xlfn.NORM.S.DIST(I23,FALSE)</f>
        <v>1.7425780565910019E-2</v>
      </c>
      <c r="K23" s="9"/>
      <c r="L23" s="58">
        <f>E23</f>
        <v>-1.6448536269514715</v>
      </c>
      <c r="M23" s="58">
        <f>_xlfn.NORM.S.DIST(L23,FALSE)</f>
        <v>0.10313564037537151</v>
      </c>
      <c r="N23" s="9"/>
      <c r="O23" s="61"/>
      <c r="P23" s="58"/>
    </row>
    <row r="24" spans="1:18" ht="15.75">
      <c r="A24" s="33">
        <v>9</v>
      </c>
      <c r="B24" s="33">
        <v>10</v>
      </c>
      <c r="D24" s="9"/>
      <c r="E24" s="9"/>
      <c r="F24" s="9"/>
      <c r="G24" s="9"/>
      <c r="H24" s="9"/>
      <c r="I24" s="57">
        <f>E22</f>
        <v>-2.5023452976702125</v>
      </c>
      <c r="J24" s="57">
        <v>0</v>
      </c>
      <c r="K24" s="9"/>
      <c r="L24" s="58">
        <f>E23</f>
        <v>-1.6448536269514715</v>
      </c>
      <c r="M24" s="58">
        <v>0</v>
      </c>
      <c r="N24" s="9"/>
      <c r="O24" s="61"/>
      <c r="P24" s="58"/>
      <c r="R24" s="9"/>
    </row>
    <row r="25" spans="1:18" ht="15.75">
      <c r="A25" s="33">
        <v>7</v>
      </c>
      <c r="B25" s="33">
        <v>5</v>
      </c>
      <c r="D25" s="36" t="s">
        <v>14</v>
      </c>
      <c r="E25" s="55" t="str">
        <f>IF(E22&gt;=E23,E7,E8)</f>
        <v>ortalama1&lt;ortalama2</v>
      </c>
      <c r="F25" s="19"/>
      <c r="G25" s="19"/>
      <c r="Q25" s="9"/>
    </row>
    <row r="26" spans="1:18" ht="15.75">
      <c r="A26" s="33">
        <v>14</v>
      </c>
      <c r="B26" s="33">
        <v>8</v>
      </c>
      <c r="D26" s="9"/>
      <c r="E26" s="9"/>
      <c r="F26" s="9"/>
      <c r="G26" s="9"/>
      <c r="Q26" s="9"/>
    </row>
    <row r="27" spans="1:18" ht="15.75">
      <c r="A27" s="33">
        <v>16</v>
      </c>
      <c r="B27" s="33">
        <v>9</v>
      </c>
      <c r="D27" t="s">
        <v>83</v>
      </c>
      <c r="Q27" s="9"/>
    </row>
    <row r="28" spans="1:18" ht="16.5" thickBot="1">
      <c r="A28" s="33">
        <v>14</v>
      </c>
      <c r="B28" s="33">
        <v>6</v>
      </c>
    </row>
    <row r="29" spans="1:18" ht="15.75">
      <c r="A29" s="33">
        <v>5</v>
      </c>
      <c r="B29" s="33">
        <v>9</v>
      </c>
      <c r="D29" s="44"/>
      <c r="E29" s="44" t="s">
        <v>140</v>
      </c>
      <c r="F29" s="44" t="s">
        <v>141</v>
      </c>
    </row>
    <row r="30" spans="1:18" ht="15.75">
      <c r="A30" s="33">
        <v>18</v>
      </c>
      <c r="B30" s="33">
        <v>9</v>
      </c>
      <c r="D30" s="1" t="s">
        <v>64</v>
      </c>
      <c r="E30" s="1">
        <v>11.16</v>
      </c>
      <c r="F30" s="1">
        <v>12.72</v>
      </c>
    </row>
    <row r="31" spans="1:18" ht="15.75">
      <c r="A31" s="33">
        <v>9</v>
      </c>
      <c r="B31" s="33">
        <v>5</v>
      </c>
      <c r="D31" s="1" t="s">
        <v>84</v>
      </c>
      <c r="E31" s="1">
        <v>16.923635999999998</v>
      </c>
      <c r="F31" s="1">
        <v>21.941009999999999</v>
      </c>
    </row>
    <row r="32" spans="1:18" ht="15.75">
      <c r="A32" s="33">
        <v>15</v>
      </c>
      <c r="B32" s="33">
        <v>8</v>
      </c>
      <c r="D32" s="1" t="s">
        <v>85</v>
      </c>
      <c r="E32" s="1">
        <v>100</v>
      </c>
      <c r="F32" s="1">
        <v>100</v>
      </c>
    </row>
    <row r="33" spans="1:6" ht="15.75">
      <c r="A33" s="33">
        <v>9</v>
      </c>
      <c r="B33" s="33">
        <v>9</v>
      </c>
      <c r="D33" s="1" t="s">
        <v>86</v>
      </c>
      <c r="E33" s="1">
        <v>0</v>
      </c>
      <c r="F33" s="1"/>
    </row>
    <row r="34" spans="1:6" ht="15.75">
      <c r="A34" s="33">
        <v>12</v>
      </c>
      <c r="B34" s="33">
        <v>16</v>
      </c>
      <c r="D34" s="62" t="s">
        <v>87</v>
      </c>
      <c r="E34" s="62">
        <v>-2.5023453126286137</v>
      </c>
      <c r="F34" s="1"/>
    </row>
    <row r="35" spans="1:6" ht="15.75">
      <c r="A35" s="33">
        <v>18</v>
      </c>
      <c r="B35" s="33">
        <v>14</v>
      </c>
      <c r="D35" s="1" t="s">
        <v>88</v>
      </c>
      <c r="E35" s="1">
        <v>6.1686763014245916E-3</v>
      </c>
      <c r="F35" s="1"/>
    </row>
    <row r="36" spans="1:6" ht="15.75">
      <c r="A36" s="33">
        <v>5</v>
      </c>
      <c r="B36" s="33">
        <v>9</v>
      </c>
      <c r="D36" s="1" t="s">
        <v>89</v>
      </c>
      <c r="E36" s="1">
        <v>1.6448536269514715</v>
      </c>
      <c r="F36" s="1"/>
    </row>
    <row r="37" spans="1:6" ht="15.75">
      <c r="A37" s="33">
        <v>8</v>
      </c>
      <c r="B37" s="33">
        <v>12</v>
      </c>
      <c r="D37" s="1" t="s">
        <v>90</v>
      </c>
      <c r="E37" s="1">
        <v>1.2337352602849183E-2</v>
      </c>
      <c r="F37" s="1"/>
    </row>
    <row r="38" spans="1:6" ht="16.5" thickBot="1">
      <c r="A38" s="33">
        <v>9</v>
      </c>
      <c r="B38" s="33">
        <v>12</v>
      </c>
      <c r="D38" s="69" t="s">
        <v>91</v>
      </c>
      <c r="E38" s="69">
        <v>1.9599639845400536</v>
      </c>
      <c r="F38" s="2"/>
    </row>
    <row r="39" spans="1:6" ht="15.75">
      <c r="A39" s="33">
        <v>6</v>
      </c>
      <c r="B39" s="33">
        <v>14</v>
      </c>
      <c r="D39" s="1"/>
      <c r="E39" s="1"/>
      <c r="F39" s="1"/>
    </row>
    <row r="40" spans="1:6" ht="15.75">
      <c r="A40" s="33">
        <v>5</v>
      </c>
      <c r="B40" s="33">
        <v>11</v>
      </c>
      <c r="D40" s="1"/>
      <c r="E40" s="1"/>
      <c r="F40" s="1"/>
    </row>
    <row r="41" spans="1:6" ht="15.75">
      <c r="A41" s="33">
        <v>16</v>
      </c>
      <c r="B41" s="33">
        <v>19</v>
      </c>
      <c r="D41" s="39"/>
      <c r="E41" s="39"/>
      <c r="F41" s="39"/>
    </row>
    <row r="42" spans="1:6" ht="15.75">
      <c r="A42" s="33">
        <v>12</v>
      </c>
      <c r="B42" s="33">
        <v>17</v>
      </c>
    </row>
    <row r="43" spans="1:6" ht="15.75">
      <c r="A43" s="33">
        <v>6</v>
      </c>
      <c r="B43" s="33">
        <v>18</v>
      </c>
    </row>
    <row r="44" spans="1:6" ht="15.75">
      <c r="A44" s="33">
        <v>11</v>
      </c>
      <c r="B44" s="33">
        <v>12</v>
      </c>
    </row>
    <row r="45" spans="1:6" ht="15.75">
      <c r="A45" s="33">
        <v>9</v>
      </c>
      <c r="B45" s="33">
        <v>16</v>
      </c>
    </row>
    <row r="46" spans="1:6" ht="15.75">
      <c r="A46" s="33">
        <v>5</v>
      </c>
      <c r="B46" s="33">
        <v>18</v>
      </c>
    </row>
    <row r="47" spans="1:6" ht="15.75">
      <c r="A47" s="33">
        <v>10</v>
      </c>
      <c r="B47" s="33">
        <v>11</v>
      </c>
    </row>
    <row r="48" spans="1:6" ht="15.75">
      <c r="A48" s="33">
        <v>15</v>
      </c>
      <c r="B48" s="33">
        <v>15</v>
      </c>
    </row>
    <row r="49" spans="1:2" ht="15.75">
      <c r="A49" s="33">
        <v>10</v>
      </c>
      <c r="B49" s="33">
        <v>11</v>
      </c>
    </row>
    <row r="50" spans="1:2" ht="15.75">
      <c r="A50" s="33">
        <v>16</v>
      </c>
      <c r="B50" s="33">
        <v>10</v>
      </c>
    </row>
    <row r="51" spans="1:2" ht="15.75">
      <c r="A51" s="33">
        <v>16</v>
      </c>
      <c r="B51" s="33">
        <v>6</v>
      </c>
    </row>
    <row r="52" spans="1:2" ht="15.75">
      <c r="A52" s="33">
        <v>17</v>
      </c>
      <c r="B52" s="33">
        <v>9</v>
      </c>
    </row>
    <row r="53" spans="1:2" ht="15.75">
      <c r="A53" s="33">
        <v>11</v>
      </c>
      <c r="B53" s="33">
        <v>19</v>
      </c>
    </row>
    <row r="54" spans="1:2" ht="15.75">
      <c r="A54" s="33">
        <v>9</v>
      </c>
      <c r="B54" s="33">
        <v>11</v>
      </c>
    </row>
    <row r="55" spans="1:2" ht="15.75">
      <c r="A55" s="33">
        <v>14</v>
      </c>
      <c r="B55" s="33">
        <v>18</v>
      </c>
    </row>
    <row r="56" spans="1:2" ht="15.75">
      <c r="A56" s="33">
        <v>11</v>
      </c>
      <c r="B56" s="33">
        <v>10</v>
      </c>
    </row>
    <row r="57" spans="1:2" ht="15.75">
      <c r="A57" s="33">
        <v>6</v>
      </c>
      <c r="B57" s="33">
        <v>6</v>
      </c>
    </row>
    <row r="58" spans="1:2" ht="15.75">
      <c r="A58" s="33">
        <v>18</v>
      </c>
      <c r="B58" s="33">
        <v>11</v>
      </c>
    </row>
    <row r="59" spans="1:2" ht="15.75">
      <c r="A59" s="33">
        <v>9</v>
      </c>
      <c r="B59" s="33">
        <v>9</v>
      </c>
    </row>
    <row r="60" spans="1:2" ht="15.75">
      <c r="A60" s="33">
        <v>13</v>
      </c>
      <c r="B60" s="33">
        <v>20</v>
      </c>
    </row>
    <row r="61" spans="1:2" ht="15.75">
      <c r="A61" s="33">
        <v>13</v>
      </c>
      <c r="B61" s="33">
        <v>8</v>
      </c>
    </row>
    <row r="62" spans="1:2" ht="15.75">
      <c r="A62" s="33">
        <v>14</v>
      </c>
      <c r="B62" s="33">
        <v>15</v>
      </c>
    </row>
    <row r="63" spans="1:2" ht="15.75">
      <c r="A63" s="33">
        <v>17</v>
      </c>
      <c r="B63" s="33">
        <v>7</v>
      </c>
    </row>
    <row r="64" spans="1:2" ht="15.75">
      <c r="A64" s="33">
        <v>11</v>
      </c>
      <c r="B64" s="33">
        <v>17</v>
      </c>
    </row>
    <row r="65" spans="1:2" ht="15.75">
      <c r="A65" s="33">
        <v>12</v>
      </c>
      <c r="B65" s="33">
        <v>14</v>
      </c>
    </row>
    <row r="66" spans="1:2" ht="15.75">
      <c r="A66" s="33">
        <v>5</v>
      </c>
      <c r="B66" s="33">
        <v>15</v>
      </c>
    </row>
    <row r="67" spans="1:2" ht="15.75">
      <c r="A67" s="33">
        <v>17</v>
      </c>
      <c r="B67" s="33">
        <v>14</v>
      </c>
    </row>
    <row r="68" spans="1:2" ht="15.75">
      <c r="A68" s="33">
        <v>13</v>
      </c>
      <c r="B68" s="33">
        <v>5</v>
      </c>
    </row>
    <row r="69" spans="1:2" ht="15.75">
      <c r="A69" s="33">
        <v>9</v>
      </c>
      <c r="B69" s="33">
        <v>11</v>
      </c>
    </row>
    <row r="70" spans="1:2" ht="15.75">
      <c r="A70" s="33">
        <v>11</v>
      </c>
      <c r="B70" s="33">
        <v>15</v>
      </c>
    </row>
    <row r="71" spans="1:2" ht="15.75">
      <c r="A71" s="33">
        <v>5</v>
      </c>
      <c r="B71" s="33">
        <v>17</v>
      </c>
    </row>
    <row r="72" spans="1:2" ht="15.75">
      <c r="A72" s="33">
        <v>10</v>
      </c>
      <c r="B72" s="33">
        <v>20</v>
      </c>
    </row>
    <row r="73" spans="1:2" ht="15.75">
      <c r="A73" s="33">
        <v>8</v>
      </c>
      <c r="B73" s="33">
        <v>7</v>
      </c>
    </row>
    <row r="74" spans="1:2" ht="15.75">
      <c r="A74" s="33">
        <v>10</v>
      </c>
      <c r="B74" s="33">
        <v>19</v>
      </c>
    </row>
    <row r="75" spans="1:2" ht="15.75">
      <c r="A75" s="33">
        <v>17</v>
      </c>
      <c r="B75" s="33">
        <v>19</v>
      </c>
    </row>
    <row r="76" spans="1:2" ht="15.75">
      <c r="A76" s="33">
        <v>15</v>
      </c>
      <c r="B76" s="33">
        <v>19</v>
      </c>
    </row>
    <row r="77" spans="1:2" ht="15.75">
      <c r="A77" s="33">
        <v>6</v>
      </c>
      <c r="B77" s="33">
        <v>15</v>
      </c>
    </row>
    <row r="78" spans="1:2" ht="15.75">
      <c r="A78" s="33">
        <v>14</v>
      </c>
      <c r="B78" s="33">
        <v>20</v>
      </c>
    </row>
    <row r="79" spans="1:2" ht="15.75">
      <c r="A79" s="33">
        <v>8</v>
      </c>
      <c r="B79" s="33">
        <v>20</v>
      </c>
    </row>
    <row r="80" spans="1:2" ht="15.75">
      <c r="A80" s="33">
        <v>5</v>
      </c>
      <c r="B80" s="33">
        <v>8</v>
      </c>
    </row>
    <row r="81" spans="1:2" ht="15.75">
      <c r="A81" s="33">
        <v>8</v>
      </c>
      <c r="B81" s="33">
        <v>5</v>
      </c>
    </row>
    <row r="82" spans="1:2" ht="15.75">
      <c r="A82" s="33">
        <v>5</v>
      </c>
      <c r="B82" s="33">
        <v>20</v>
      </c>
    </row>
    <row r="83" spans="1:2" ht="15.75">
      <c r="A83" s="33">
        <v>14</v>
      </c>
      <c r="B83" s="33">
        <v>6</v>
      </c>
    </row>
    <row r="84" spans="1:2" ht="15.75">
      <c r="A84" s="33">
        <v>10</v>
      </c>
      <c r="B84" s="33">
        <v>11</v>
      </c>
    </row>
    <row r="85" spans="1:2" ht="15.75">
      <c r="A85" s="33">
        <v>8</v>
      </c>
      <c r="B85" s="33">
        <v>17</v>
      </c>
    </row>
    <row r="86" spans="1:2" ht="15.75">
      <c r="A86" s="33">
        <v>17</v>
      </c>
      <c r="B86" s="33">
        <v>7</v>
      </c>
    </row>
    <row r="87" spans="1:2" ht="15.75">
      <c r="A87" s="33">
        <v>8</v>
      </c>
      <c r="B87" s="33">
        <v>12</v>
      </c>
    </row>
    <row r="88" spans="1:2" ht="15.75">
      <c r="A88" s="33">
        <v>17</v>
      </c>
      <c r="B88" s="33">
        <v>14</v>
      </c>
    </row>
    <row r="89" spans="1:2" ht="15.75">
      <c r="A89" s="33">
        <v>11</v>
      </c>
      <c r="B89" s="33">
        <v>9</v>
      </c>
    </row>
    <row r="90" spans="1:2" ht="15.75">
      <c r="A90" s="33">
        <v>5</v>
      </c>
      <c r="B90" s="33">
        <v>20</v>
      </c>
    </row>
    <row r="91" spans="1:2" ht="15.75">
      <c r="A91" s="33">
        <v>9</v>
      </c>
      <c r="B91" s="33">
        <v>20</v>
      </c>
    </row>
    <row r="92" spans="1:2" ht="15.75">
      <c r="A92" s="33">
        <v>9</v>
      </c>
      <c r="B92" s="33">
        <v>10</v>
      </c>
    </row>
    <row r="93" spans="1:2" ht="15.75">
      <c r="A93" s="33">
        <v>18</v>
      </c>
      <c r="B93" s="33">
        <v>16</v>
      </c>
    </row>
    <row r="94" spans="1:2" ht="15.75">
      <c r="A94" s="33">
        <v>15</v>
      </c>
      <c r="B94" s="33">
        <v>15</v>
      </c>
    </row>
    <row r="95" spans="1:2" ht="15.75">
      <c r="A95" s="33">
        <v>15</v>
      </c>
      <c r="B95" s="33">
        <v>5</v>
      </c>
    </row>
    <row r="96" spans="1:2" ht="15.75">
      <c r="A96" s="33">
        <v>14</v>
      </c>
      <c r="B96" s="33">
        <v>6</v>
      </c>
    </row>
    <row r="97" spans="1:2" ht="15.75">
      <c r="A97" s="33">
        <v>10</v>
      </c>
      <c r="B97" s="33">
        <v>8</v>
      </c>
    </row>
    <row r="98" spans="1:2" ht="15.75">
      <c r="A98" s="33">
        <v>10</v>
      </c>
      <c r="B98" s="33">
        <v>11</v>
      </c>
    </row>
    <row r="99" spans="1:2" ht="15.75">
      <c r="A99" s="33">
        <v>16</v>
      </c>
      <c r="B99" s="33">
        <v>15</v>
      </c>
    </row>
    <row r="100" spans="1:2" ht="15.75">
      <c r="A100" s="33">
        <v>5</v>
      </c>
      <c r="B100" s="33">
        <v>19</v>
      </c>
    </row>
    <row r="101" spans="1:2" ht="15.75">
      <c r="A101" s="33">
        <v>8</v>
      </c>
      <c r="B101" s="33">
        <v>17</v>
      </c>
    </row>
  </sheetData>
  <mergeCells count="3">
    <mergeCell ref="I22:J22"/>
    <mergeCell ref="L22:M22"/>
    <mergeCell ref="O22:P22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9FCAB-DAB3-4B58-84E9-B27447E42379}">
  <sheetPr>
    <tabColor theme="8"/>
  </sheetPr>
  <dimension ref="A1:R101"/>
  <sheetViews>
    <sheetView topLeftCell="C1" workbookViewId="0">
      <selection activeCell="P14" sqref="P14"/>
    </sheetView>
  </sheetViews>
  <sheetFormatPr defaultRowHeight="18.75"/>
  <cols>
    <col min="1" max="1" width="12.5703125" style="80" customWidth="1"/>
    <col min="2" max="2" width="12.5703125" customWidth="1"/>
    <col min="3" max="3" width="7.140625" customWidth="1"/>
    <col min="4" max="4" width="22" customWidth="1"/>
    <col min="5" max="5" width="22.28515625" customWidth="1"/>
    <col min="6" max="6" width="10.28515625" customWidth="1"/>
    <col min="7" max="7" width="9.5703125" customWidth="1"/>
    <col min="8" max="15" width="9.140625" customWidth="1"/>
    <col min="16" max="16" width="6.7109375" customWidth="1"/>
  </cols>
  <sheetData>
    <row r="1" spans="1:6" ht="18.75" customHeight="1">
      <c r="A1" s="11" t="s">
        <v>162</v>
      </c>
      <c r="B1" s="11" t="s">
        <v>163</v>
      </c>
    </row>
    <row r="2" spans="1:6" ht="15.75">
      <c r="A2" s="16">
        <v>149.99755250737874</v>
      </c>
      <c r="B2" s="15">
        <v>150.01685751707112</v>
      </c>
    </row>
    <row r="3" spans="1:6" ht="15.75">
      <c r="A3" s="16">
        <v>149.98785108447854</v>
      </c>
      <c r="B3" s="15">
        <v>150.00051787759926</v>
      </c>
    </row>
    <row r="4" spans="1:6" ht="15.75">
      <c r="A4" s="16">
        <v>149.99704079614608</v>
      </c>
      <c r="B4" s="15">
        <v>149.99817575981768</v>
      </c>
    </row>
    <row r="5" spans="1:6" ht="15.75">
      <c r="A5" s="16">
        <v>150.00567357422557</v>
      </c>
      <c r="B5" s="15">
        <v>149.98707300092812</v>
      </c>
    </row>
    <row r="6" spans="1:6" ht="15.75">
      <c r="A6" s="16">
        <v>149.99768719397991</v>
      </c>
      <c r="B6" s="15">
        <v>149.98422228774552</v>
      </c>
    </row>
    <row r="7" spans="1:6" ht="15.75">
      <c r="A7" s="16">
        <v>150.00276241693894</v>
      </c>
      <c r="B7" s="15">
        <v>150.01215497645128</v>
      </c>
      <c r="D7" s="36" t="s">
        <v>49</v>
      </c>
      <c r="E7" s="82" t="s">
        <v>118</v>
      </c>
    </row>
    <row r="8" spans="1:6" ht="15.75">
      <c r="A8" s="16">
        <v>149.98268411051555</v>
      </c>
      <c r="B8" s="15">
        <v>150.01546954870892</v>
      </c>
      <c r="D8" s="36" t="s">
        <v>50</v>
      </c>
      <c r="E8" s="82" t="s">
        <v>117</v>
      </c>
    </row>
    <row r="9" spans="1:6" ht="15.75">
      <c r="A9" s="16">
        <v>149.99877919264603</v>
      </c>
      <c r="B9" s="15">
        <v>149.97760617023209</v>
      </c>
      <c r="D9" s="37" t="s">
        <v>55</v>
      </c>
      <c r="E9" s="17">
        <v>0.95</v>
      </c>
    </row>
    <row r="10" spans="1:6" ht="15.75">
      <c r="A10" s="16">
        <v>150.0090159500287</v>
      </c>
      <c r="B10" s="15">
        <v>149.99426085937077</v>
      </c>
      <c r="D10" s="37"/>
    </row>
    <row r="11" spans="1:6" ht="15.75">
      <c r="A11" s="16">
        <v>149.99133445493899</v>
      </c>
      <c r="B11" s="15">
        <v>150.0172154433516</v>
      </c>
      <c r="D11" s="37" t="s">
        <v>51</v>
      </c>
      <c r="E11" s="13">
        <f>AVERAGE(A:A)</f>
        <v>149.99527856201348</v>
      </c>
    </row>
    <row r="12" spans="1:6" ht="15.75">
      <c r="A12" s="16">
        <v>149.99960957517493</v>
      </c>
      <c r="B12" s="15">
        <v>149.95565917659712</v>
      </c>
      <c r="D12" s="37" t="s">
        <v>52</v>
      </c>
      <c r="E12" s="13">
        <f>AVERAGE(B:B)</f>
        <v>149.9993851780072</v>
      </c>
    </row>
    <row r="13" spans="1:6" ht="15.75">
      <c r="A13" s="16">
        <v>149.99911108028581</v>
      </c>
      <c r="B13" s="16">
        <v>150.015906505407</v>
      </c>
      <c r="D13" s="37"/>
    </row>
    <row r="14" spans="1:6" ht="15.75">
      <c r="A14" s="16">
        <v>149.99390911617616</v>
      </c>
      <c r="B14" s="16">
        <v>150.01265524981204</v>
      </c>
      <c r="D14" s="37" t="s">
        <v>53</v>
      </c>
      <c r="E14" s="12">
        <f>_xlfn.STDEV.S(A:A)</f>
        <v>1.0544758564512119E-2</v>
      </c>
    </row>
    <row r="15" spans="1:6" ht="15.75">
      <c r="A15" s="16">
        <v>149.99610201461448</v>
      </c>
      <c r="B15" s="15">
        <v>149.99374796127285</v>
      </c>
      <c r="D15" s="37" t="s">
        <v>54</v>
      </c>
      <c r="E15" s="12">
        <f>_xlfn.STDEV.S(B:B)</f>
        <v>2.0868509462191431E-2</v>
      </c>
    </row>
    <row r="16" spans="1:6" ht="15.75">
      <c r="A16" s="16">
        <v>150.00959041826457</v>
      </c>
      <c r="B16" s="15">
        <v>150.00987286471587</v>
      </c>
      <c r="D16" s="37" t="s">
        <v>57</v>
      </c>
      <c r="E16" s="27">
        <f>_xlfn.VAR.S(A:A)</f>
        <v>1.111919331838517E-4</v>
      </c>
      <c r="F16" s="27"/>
    </row>
    <row r="17" spans="1:18" ht="15.75">
      <c r="A17" s="16">
        <v>150.00024305302583</v>
      </c>
      <c r="B17" s="15">
        <v>150.0456198561057</v>
      </c>
      <c r="D17" s="37" t="s">
        <v>56</v>
      </c>
      <c r="E17" s="27">
        <f>_xlfn.VAR.S(B:B)</f>
        <v>4.3549468717357334E-4</v>
      </c>
      <c r="F17" s="27"/>
    </row>
    <row r="18" spans="1:18" ht="15.75">
      <c r="A18" s="15">
        <v>149.97010617023213</v>
      </c>
      <c r="B18" s="15">
        <v>150.006928349014</v>
      </c>
      <c r="D18" s="37"/>
      <c r="E18" s="13"/>
      <c r="F18" s="27"/>
    </row>
    <row r="19" spans="1:18" ht="15.75">
      <c r="A19" s="15">
        <v>149.9867608593708</v>
      </c>
      <c r="B19" s="15">
        <v>149.95863774893033</v>
      </c>
      <c r="D19" s="37" t="s">
        <v>115</v>
      </c>
      <c r="E19" s="7">
        <f>COUNT(A:A)</f>
        <v>100</v>
      </c>
      <c r="F19" s="27"/>
      <c r="I19" s="9"/>
      <c r="J19" s="9"/>
      <c r="K19" s="9"/>
      <c r="L19" s="9"/>
      <c r="M19" s="9"/>
      <c r="N19" s="9"/>
      <c r="O19" s="9"/>
      <c r="P19" s="9"/>
    </row>
    <row r="20" spans="1:18" ht="15.75">
      <c r="A20" s="16">
        <v>149.98793308752295</v>
      </c>
      <c r="B20" s="15">
        <v>150.01685751707112</v>
      </c>
      <c r="D20" s="37" t="s">
        <v>116</v>
      </c>
      <c r="E20" s="7">
        <f>COUNT(B:B)</f>
        <v>100</v>
      </c>
      <c r="F20" s="27"/>
      <c r="H20" s="9"/>
      <c r="I20" s="9"/>
      <c r="J20" s="9"/>
      <c r="K20" s="9"/>
      <c r="L20" s="9"/>
      <c r="M20" s="9"/>
      <c r="N20" s="9"/>
      <c r="O20" s="9"/>
      <c r="P20" s="9"/>
    </row>
    <row r="21" spans="1:18" ht="15.75">
      <c r="A21" s="16">
        <v>149.99839972285989</v>
      </c>
      <c r="B21" s="15">
        <v>149.98672856072787</v>
      </c>
      <c r="D21" s="37"/>
      <c r="H21" s="19"/>
      <c r="I21" s="9"/>
      <c r="J21" s="9"/>
      <c r="K21" s="9"/>
      <c r="L21" s="9"/>
      <c r="M21" s="9"/>
      <c r="N21" s="9"/>
      <c r="O21" s="9"/>
      <c r="P21" s="9"/>
    </row>
    <row r="22" spans="1:18" ht="15.75">
      <c r="A22" s="16">
        <v>150.0137017795023</v>
      </c>
      <c r="B22" s="15">
        <v>150.01685751707112</v>
      </c>
      <c r="D22" s="49" t="s">
        <v>10</v>
      </c>
      <c r="E22" s="60">
        <f>(E11-E12)/SQRT((E14^2/E19+E15^2/E20))</f>
        <v>-1.7563653946755309</v>
      </c>
      <c r="F22" s="9"/>
      <c r="G22" s="9"/>
      <c r="H22" s="9"/>
      <c r="I22" s="75" t="s">
        <v>24</v>
      </c>
      <c r="J22" s="75"/>
      <c r="K22" s="36"/>
      <c r="L22" s="76" t="s">
        <v>25</v>
      </c>
      <c r="M22" s="76"/>
      <c r="N22" s="36"/>
      <c r="O22" s="76"/>
      <c r="P22" s="76"/>
      <c r="Q22" s="9"/>
    </row>
    <row r="23" spans="1:18" ht="15.75">
      <c r="A23" s="15">
        <v>149.99285702865839</v>
      </c>
      <c r="B23" s="15">
        <v>150.02485010026291</v>
      </c>
      <c r="D23" s="50" t="s">
        <v>11</v>
      </c>
      <c r="E23" s="54">
        <f>_xlfn.NORM.S.INV(1-E9)</f>
        <v>-1.6448536269514715</v>
      </c>
      <c r="F23" s="9"/>
      <c r="G23" s="9"/>
      <c r="H23" s="9"/>
      <c r="I23" s="57">
        <f>E22</f>
        <v>-1.7563653946755309</v>
      </c>
      <c r="J23" s="57">
        <f>_xlfn.NORM.S.DIST(I23,FALSE)</f>
        <v>8.5319842360136289E-2</v>
      </c>
      <c r="K23" s="9"/>
      <c r="L23" s="58">
        <f>E23</f>
        <v>-1.6448536269514715</v>
      </c>
      <c r="M23" s="58">
        <f>_xlfn.NORM.S.DIST(L23,FALSE)</f>
        <v>0.10313564037537151</v>
      </c>
      <c r="N23" s="36"/>
      <c r="O23" s="61"/>
      <c r="P23" s="58"/>
    </row>
    <row r="24" spans="1:18" ht="15.75">
      <c r="A24" s="15">
        <v>149.98233877050779</v>
      </c>
      <c r="B24" s="15">
        <v>149.97802875541538</v>
      </c>
      <c r="D24" s="9"/>
      <c r="E24" s="9"/>
      <c r="F24" s="9"/>
      <c r="G24" s="9"/>
      <c r="H24" s="9"/>
      <c r="I24" s="57">
        <f>E22</f>
        <v>-1.7563653946755309</v>
      </c>
      <c r="J24" s="57">
        <v>0</v>
      </c>
      <c r="K24" s="9"/>
      <c r="L24" s="58">
        <f>E23</f>
        <v>-1.6448536269514715</v>
      </c>
      <c r="M24" s="58">
        <v>0</v>
      </c>
      <c r="N24" s="9"/>
      <c r="O24" s="61"/>
      <c r="P24" s="58"/>
      <c r="R24" s="9"/>
    </row>
    <row r="25" spans="1:18" ht="15.75">
      <c r="A25" s="15">
        <v>149.98691681033219</v>
      </c>
      <c r="B25" s="15">
        <v>150.02485010026291</v>
      </c>
      <c r="D25" s="36" t="s">
        <v>14</v>
      </c>
      <c r="E25" s="55" t="str">
        <f>IF(E22&gt;=E23,E7,E8)</f>
        <v>ortalama1&lt;ortalama2</v>
      </c>
      <c r="F25" s="19"/>
      <c r="G25" s="19"/>
      <c r="Q25" s="9"/>
    </row>
    <row r="26" spans="1:18" ht="15.75">
      <c r="A26" s="16">
        <v>149.98469877751856</v>
      </c>
      <c r="B26" s="15">
        <v>150.01800063522492</v>
      </c>
      <c r="D26" s="9"/>
      <c r="E26" s="9"/>
      <c r="F26" s="9"/>
      <c r="G26" s="9"/>
      <c r="Q26" s="9"/>
    </row>
    <row r="27" spans="1:18" ht="15.75">
      <c r="A27" s="16">
        <v>149.98723490255068</v>
      </c>
      <c r="B27" s="15">
        <v>149.98265570151088</v>
      </c>
      <c r="D27" t="s">
        <v>83</v>
      </c>
      <c r="Q27" s="9"/>
    </row>
    <row r="28" spans="1:18" ht="16.5" thickBot="1">
      <c r="A28" s="16">
        <v>150.00741224379908</v>
      </c>
      <c r="B28" s="15">
        <v>149.99014103895882</v>
      </c>
    </row>
    <row r="29" spans="1:18" ht="15.75">
      <c r="A29" s="16">
        <v>149.98983486106852</v>
      </c>
      <c r="B29" s="15">
        <v>150.00423314173665</v>
      </c>
      <c r="D29" s="83"/>
      <c r="E29" s="83" t="s">
        <v>162</v>
      </c>
      <c r="F29" s="83" t="s">
        <v>163</v>
      </c>
    </row>
    <row r="30" spans="1:18" ht="15.75">
      <c r="A30" s="16">
        <v>149.9994725321626</v>
      </c>
      <c r="B30" s="15">
        <v>150.00659023693731</v>
      </c>
      <c r="D30" t="s">
        <v>64</v>
      </c>
      <c r="E30">
        <v>149.99527856201348</v>
      </c>
      <c r="F30">
        <v>149.9993851780072</v>
      </c>
    </row>
    <row r="31" spans="1:18" ht="15.75">
      <c r="A31" s="16">
        <v>149.990098811997</v>
      </c>
      <c r="B31" s="15">
        <v>150.00035702865836</v>
      </c>
      <c r="D31" t="s">
        <v>84</v>
      </c>
      <c r="E31">
        <v>1.11E-4</v>
      </c>
      <c r="F31">
        <v>4.35E-4</v>
      </c>
    </row>
    <row r="32" spans="1:18" ht="15.75">
      <c r="A32" s="16">
        <v>149.99622812122595</v>
      </c>
      <c r="B32" s="15">
        <v>150.02485010026291</v>
      </c>
      <c r="D32" t="s">
        <v>85</v>
      </c>
      <c r="E32">
        <v>100</v>
      </c>
      <c r="F32">
        <v>100</v>
      </c>
    </row>
    <row r="33" spans="1:6" ht="15.75">
      <c r="A33" s="16">
        <v>149.99226541037666</v>
      </c>
      <c r="B33" s="16">
        <v>150.015906505407</v>
      </c>
      <c r="D33" t="s">
        <v>86</v>
      </c>
      <c r="E33">
        <v>0</v>
      </c>
    </row>
    <row r="34" spans="1:6" ht="15.75">
      <c r="A34" s="16">
        <v>150.00913757208039</v>
      </c>
      <c r="B34" s="16">
        <v>150.01265524981204</v>
      </c>
      <c r="D34" s="84" t="s">
        <v>87</v>
      </c>
      <c r="E34" s="84">
        <v>-1.7574694032256879</v>
      </c>
    </row>
    <row r="35" spans="1:6" ht="15.75">
      <c r="A35" s="16">
        <v>149.97451821366704</v>
      </c>
      <c r="B35" s="15">
        <v>149.98927061669963</v>
      </c>
      <c r="D35" t="s">
        <v>88</v>
      </c>
      <c r="E35">
        <v>3.9418916307187746E-2</v>
      </c>
    </row>
    <row r="36" spans="1:6" ht="15.75">
      <c r="A36" s="16">
        <v>149.9839715878617</v>
      </c>
      <c r="B36" s="15">
        <v>150.02485010026291</v>
      </c>
      <c r="D36" s="90" t="s">
        <v>89</v>
      </c>
      <c r="E36" s="90">
        <v>1.6448536269514715</v>
      </c>
    </row>
    <row r="37" spans="1:6" ht="15.75">
      <c r="A37" s="16">
        <v>149.98889124286293</v>
      </c>
      <c r="B37" s="15">
        <v>149.99479715861835</v>
      </c>
      <c r="D37" t="s">
        <v>90</v>
      </c>
      <c r="E37">
        <v>7.8837832614375492E-2</v>
      </c>
    </row>
    <row r="38" spans="1:6" ht="16.5" thickBot="1">
      <c r="A38" s="16">
        <v>149.99105914126085</v>
      </c>
      <c r="B38" s="15">
        <v>150.02510329011335</v>
      </c>
      <c r="D38" s="88" t="s">
        <v>91</v>
      </c>
      <c r="E38" s="88">
        <v>1.9599639845400536</v>
      </c>
      <c r="F38" s="88"/>
    </row>
    <row r="39" spans="1:6" ht="15.75">
      <c r="A39" s="15">
        <v>149.97052875541542</v>
      </c>
      <c r="B39" s="15">
        <v>150.00634267898582</v>
      </c>
    </row>
    <row r="40" spans="1:6" ht="15.75">
      <c r="A40" s="15">
        <v>149.97166259424998</v>
      </c>
      <c r="B40" s="15">
        <v>150.01058936747481</v>
      </c>
    </row>
    <row r="41" spans="1:6" ht="15.75">
      <c r="A41" s="16">
        <v>149.98806635263549</v>
      </c>
      <c r="B41" s="15">
        <v>150.02754774892057</v>
      </c>
    </row>
    <row r="42" spans="1:6" ht="15.75">
      <c r="A42" s="16">
        <v>149.99153811319673</v>
      </c>
      <c r="B42" s="15">
        <v>150.01089377703627</v>
      </c>
    </row>
    <row r="43" spans="1:6" ht="15.75">
      <c r="A43" s="16">
        <v>150.00502754241299</v>
      </c>
      <c r="B43" s="15">
        <v>150.00350698812477</v>
      </c>
    </row>
    <row r="44" spans="1:6" ht="15.75">
      <c r="A44" s="16">
        <v>150.00840650540704</v>
      </c>
      <c r="B44" s="15">
        <v>149.99684970862575</v>
      </c>
    </row>
    <row r="45" spans="1:6" ht="15.75">
      <c r="A45" s="16">
        <v>150.00515524981208</v>
      </c>
      <c r="B45" s="16">
        <v>150.015906505407</v>
      </c>
    </row>
    <row r="46" spans="1:6" ht="15.75">
      <c r="A46" s="16">
        <v>150.00585170445174</v>
      </c>
      <c r="B46" s="16">
        <v>150.01265524981204</v>
      </c>
    </row>
    <row r="47" spans="1:6" ht="15.75">
      <c r="A47" s="16">
        <v>149.99537242757563</v>
      </c>
      <c r="B47" s="15">
        <v>150.0543092556984</v>
      </c>
    </row>
    <row r="48" spans="1:6" ht="15.75">
      <c r="A48" s="16">
        <v>150.00356579415924</v>
      </c>
      <c r="B48" s="15">
        <v>149.96549064787214</v>
      </c>
    </row>
    <row r="49" spans="1:2" ht="15.75">
      <c r="A49" s="16">
        <v>149.99149060261334</v>
      </c>
      <c r="B49" s="15">
        <v>149.97090876956648</v>
      </c>
    </row>
    <row r="50" spans="1:2" ht="15.75">
      <c r="A50" s="16">
        <v>149.99853791796883</v>
      </c>
      <c r="B50" s="15">
        <v>150.00612125323426</v>
      </c>
    </row>
    <row r="51" spans="1:2" ht="15.75">
      <c r="A51" s="16">
        <v>149.99987978314522</v>
      </c>
      <c r="B51" s="15">
        <v>149.99895110432209</v>
      </c>
    </row>
    <row r="52" spans="1:2" ht="15.75">
      <c r="A52" s="16">
        <v>149.98375716925742</v>
      </c>
      <c r="B52" s="15">
        <v>150.02121722194173</v>
      </c>
    </row>
    <row r="53" spans="1:2" ht="15.75">
      <c r="A53" s="16">
        <v>149.99485572955902</v>
      </c>
      <c r="B53" s="15">
        <v>149.96036286436984</v>
      </c>
    </row>
    <row r="54" spans="1:2" ht="15.75">
      <c r="A54" s="16">
        <v>149.98185667498905</v>
      </c>
      <c r="B54" s="15">
        <v>150.02125546879904</v>
      </c>
    </row>
    <row r="55" spans="1:2" ht="15.75">
      <c r="A55" s="16">
        <v>149.9863230351379</v>
      </c>
      <c r="B55" s="15">
        <v>149.9730000805655</v>
      </c>
    </row>
    <row r="56" spans="1:2" ht="15.75">
      <c r="A56" s="15">
        <v>149.99285702865839</v>
      </c>
      <c r="B56" s="15">
        <v>150.00193895182156</v>
      </c>
    </row>
    <row r="57" spans="1:2" ht="15.75">
      <c r="A57" s="15">
        <v>149.98233877050779</v>
      </c>
      <c r="B57" s="15">
        <v>149.99836651426065</v>
      </c>
    </row>
    <row r="58" spans="1:2" ht="15.75">
      <c r="A58" s="15">
        <v>149.98691681033219</v>
      </c>
      <c r="B58" s="15">
        <v>150.00130052121111</v>
      </c>
    </row>
    <row r="59" spans="1:2" ht="15.75">
      <c r="A59" s="16">
        <v>149.99012628603833</v>
      </c>
      <c r="B59" s="15">
        <v>150.00644933600691</v>
      </c>
    </row>
    <row r="60" spans="1:2" ht="15.75">
      <c r="A60" s="16">
        <v>150.00667079911221</v>
      </c>
      <c r="B60" s="16">
        <v>150.02209888160627</v>
      </c>
    </row>
    <row r="61" spans="1:2" ht="15.75">
      <c r="A61" s="16">
        <v>150.00259919397408</v>
      </c>
      <c r="B61" s="16">
        <v>150.01676251239618</v>
      </c>
    </row>
    <row r="62" spans="1:2" ht="15.75">
      <c r="A62" s="16">
        <v>150.0119925778944</v>
      </c>
      <c r="B62" s="16">
        <v>150.02209888160627</v>
      </c>
    </row>
    <row r="63" spans="1:2" ht="15.75">
      <c r="A63" s="16">
        <v>149.98488870857463</v>
      </c>
      <c r="B63" s="15">
        <v>149.97458598857358</v>
      </c>
    </row>
    <row r="64" spans="1:2" ht="15.75">
      <c r="A64" s="16">
        <v>150.01929462002454</v>
      </c>
      <c r="B64" s="15">
        <v>149.98303031823929</v>
      </c>
    </row>
    <row r="65" spans="1:2" ht="15.75">
      <c r="A65" s="16">
        <v>150.00046658365051</v>
      </c>
      <c r="B65" s="15">
        <v>149.9936830448008</v>
      </c>
    </row>
    <row r="66" spans="1:2" ht="15.75">
      <c r="A66" s="16">
        <v>149.99528153859748</v>
      </c>
      <c r="B66" s="15">
        <v>149.98095650847409</v>
      </c>
    </row>
    <row r="67" spans="1:2" ht="15.75">
      <c r="A67" s="16">
        <v>150.0145988816063</v>
      </c>
      <c r="B67" s="15">
        <v>149.97750707116674</v>
      </c>
    </row>
    <row r="68" spans="1:2" ht="15.75">
      <c r="A68" s="16">
        <v>149.9958968660859</v>
      </c>
      <c r="B68" s="15">
        <v>149.99449559050819</v>
      </c>
    </row>
    <row r="69" spans="1:2" ht="15.75">
      <c r="A69" s="16">
        <v>149.99461706835066</v>
      </c>
      <c r="B69" s="15">
        <v>150.00151147623296</v>
      </c>
    </row>
    <row r="70" spans="1:2" ht="15.75">
      <c r="A70" s="16">
        <v>149.99370048905928</v>
      </c>
      <c r="B70" s="15">
        <v>150.00285216556281</v>
      </c>
    </row>
    <row r="71" spans="1:2" ht="15.75">
      <c r="A71" s="16">
        <v>149.98054346542122</v>
      </c>
      <c r="B71" s="15">
        <v>149.95371183308788</v>
      </c>
    </row>
    <row r="72" spans="1:2" ht="15.75">
      <c r="A72" s="16">
        <v>149.9979415071341</v>
      </c>
      <c r="B72" s="15">
        <v>149.99451077702153</v>
      </c>
    </row>
    <row r="73" spans="1:2" ht="15.75">
      <c r="A73" s="16">
        <v>149.99434364990478</v>
      </c>
      <c r="B73" s="15">
        <v>149.96148078049518</v>
      </c>
    </row>
    <row r="74" spans="1:2" ht="15.75">
      <c r="A74" s="16">
        <v>150.00926251239622</v>
      </c>
      <c r="B74" s="15">
        <v>149.96587418091059</v>
      </c>
    </row>
    <row r="75" spans="1:2" ht="15.75">
      <c r="A75" s="16">
        <v>149.99351246550455</v>
      </c>
      <c r="B75" s="15">
        <v>149.98793158037608</v>
      </c>
    </row>
    <row r="76" spans="1:2" ht="15.75">
      <c r="A76" s="16">
        <v>149.99831917720255</v>
      </c>
      <c r="B76" s="15">
        <v>149.97913268435221</v>
      </c>
    </row>
    <row r="77" spans="1:2" ht="15.75">
      <c r="A77" s="16">
        <v>150.01062398755701</v>
      </c>
      <c r="B77" s="15">
        <v>149.96604166868886</v>
      </c>
    </row>
    <row r="78" spans="1:2" ht="15.75">
      <c r="A78" s="16">
        <v>149.99319751202876</v>
      </c>
      <c r="B78" s="15">
        <v>150.01060706094805</v>
      </c>
    </row>
    <row r="79" spans="1:2" ht="15.75">
      <c r="A79" s="16">
        <v>149.98522452440457</v>
      </c>
      <c r="B79" s="15">
        <v>149.97057845785946</v>
      </c>
    </row>
    <row r="80" spans="1:2" ht="15.75">
      <c r="A80" s="16">
        <v>149.99048096974047</v>
      </c>
      <c r="B80" s="15">
        <v>149.98335002785731</v>
      </c>
    </row>
    <row r="81" spans="1:2" ht="15.75">
      <c r="A81" s="16">
        <v>149.99389802919475</v>
      </c>
      <c r="B81" s="15">
        <v>149.95736261151185</v>
      </c>
    </row>
    <row r="82" spans="1:2" ht="15.75">
      <c r="A82" s="15">
        <v>149.99285702865839</v>
      </c>
      <c r="B82" s="15">
        <v>149.9898486657907</v>
      </c>
    </row>
    <row r="83" spans="1:2" ht="15.75">
      <c r="A83" s="15">
        <v>149.98233877050779</v>
      </c>
      <c r="B83" s="15">
        <v>149.98695974794475</v>
      </c>
    </row>
    <row r="84" spans="1:2" ht="15.75">
      <c r="A84" s="15">
        <v>149.98691681033219</v>
      </c>
      <c r="B84" s="16">
        <v>150.015906505407</v>
      </c>
    </row>
    <row r="85" spans="1:2" ht="15.75">
      <c r="A85" s="16">
        <v>149.98894658505043</v>
      </c>
      <c r="B85" s="16">
        <v>150.01265524981204</v>
      </c>
    </row>
    <row r="86" spans="1:2" ht="15.75">
      <c r="A86" s="16">
        <v>150.01835107674157</v>
      </c>
      <c r="B86" s="16">
        <v>150.01265524981204</v>
      </c>
    </row>
    <row r="87" spans="1:2" ht="15.75">
      <c r="A87" s="16">
        <v>149.99760149975603</v>
      </c>
      <c r="B87" s="15">
        <v>150.0019969164093</v>
      </c>
    </row>
    <row r="88" spans="1:2" ht="15.75">
      <c r="A88" s="16">
        <v>149.98769264724308</v>
      </c>
      <c r="B88" s="15">
        <v>150.0021552606087</v>
      </c>
    </row>
    <row r="89" spans="1:2" ht="15.75">
      <c r="A89" s="16">
        <v>150.01472243206132</v>
      </c>
      <c r="B89" s="15">
        <v>150.01033470172518</v>
      </c>
    </row>
    <row r="90" spans="1:2" ht="15.75">
      <c r="A90" s="16">
        <v>150.01384387730988</v>
      </c>
      <c r="B90" s="15">
        <v>150.01392280746489</v>
      </c>
    </row>
    <row r="91" spans="1:2" ht="15.75">
      <c r="A91" s="16">
        <v>150.00101723688238</v>
      </c>
      <c r="B91" s="15">
        <v>149.94513843629207</v>
      </c>
    </row>
    <row r="92" spans="1:2" ht="15.75">
      <c r="A92" s="16">
        <v>149.99301479768062</v>
      </c>
      <c r="B92" s="15">
        <v>149.99754286895578</v>
      </c>
    </row>
    <row r="93" spans="1:2" ht="15.75">
      <c r="A93" s="16">
        <v>149.9857612526915</v>
      </c>
      <c r="B93" s="15">
        <v>150.00802036782321</v>
      </c>
    </row>
    <row r="94" spans="1:2" ht="15.75">
      <c r="A94" s="16">
        <v>150.01262711027874</v>
      </c>
      <c r="B94" s="15">
        <v>149.99979241790342</v>
      </c>
    </row>
    <row r="95" spans="1:2" ht="15.75">
      <c r="A95" s="16">
        <v>149.99538775756395</v>
      </c>
      <c r="B95" s="15">
        <v>149.98253018267988</v>
      </c>
    </row>
    <row r="96" spans="1:2" ht="15.75">
      <c r="A96" s="15">
        <v>149.99285702865839</v>
      </c>
      <c r="B96" s="15">
        <v>149.99581957066454</v>
      </c>
    </row>
    <row r="97" spans="1:2" ht="15.75">
      <c r="A97" s="15">
        <v>149.98233877050779</v>
      </c>
      <c r="B97" s="15">
        <v>149.9867353128171</v>
      </c>
    </row>
    <row r="98" spans="1:2" ht="15.75">
      <c r="A98" s="15">
        <v>149.98691681033219</v>
      </c>
      <c r="B98" s="15">
        <v>150.032851586508</v>
      </c>
    </row>
    <row r="99" spans="1:2" ht="15.75">
      <c r="A99" s="16">
        <v>150.01632841422284</v>
      </c>
      <c r="B99" s="15">
        <v>150.00121173957473</v>
      </c>
    </row>
    <row r="100" spans="1:2" ht="15.75">
      <c r="A100" s="16">
        <v>149.99708856729762</v>
      </c>
      <c r="B100" s="15">
        <v>150.01031779418872</v>
      </c>
    </row>
    <row r="101" spans="1:2" ht="15.75">
      <c r="A101" s="16">
        <v>149.99699356639061</v>
      </c>
      <c r="B101" s="15">
        <v>150.02782979386328</v>
      </c>
    </row>
  </sheetData>
  <mergeCells count="3">
    <mergeCell ref="I22:J22"/>
    <mergeCell ref="L22:M22"/>
    <mergeCell ref="O22:P22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6A53E-1990-4E94-9695-8C6481C539B8}">
  <sheetPr>
    <tabColor rgb="FFFF942C"/>
  </sheetPr>
  <dimension ref="A1:R101"/>
  <sheetViews>
    <sheetView workbookViewId="0">
      <selection activeCell="D25" sqref="D25:E25"/>
    </sheetView>
  </sheetViews>
  <sheetFormatPr defaultRowHeight="18.75"/>
  <cols>
    <col min="1" max="1" width="12.5703125" style="3" customWidth="1"/>
    <col min="2" max="2" width="12.5703125" customWidth="1"/>
    <col min="3" max="3" width="7.140625" customWidth="1"/>
    <col min="4" max="4" width="22" customWidth="1"/>
    <col min="5" max="5" width="22.28515625" customWidth="1"/>
    <col min="6" max="6" width="10.28515625" customWidth="1"/>
    <col min="7" max="7" width="9.5703125" customWidth="1"/>
    <col min="8" max="15" width="9.140625" customWidth="1"/>
    <col min="16" max="16" width="9.28515625" customWidth="1"/>
  </cols>
  <sheetData>
    <row r="1" spans="1:6" ht="18.75" customHeight="1">
      <c r="A1" s="11" t="s">
        <v>138</v>
      </c>
      <c r="B1" s="11" t="s">
        <v>139</v>
      </c>
    </row>
    <row r="2" spans="1:6" ht="15.75">
      <c r="A2" s="33">
        <v>11</v>
      </c>
      <c r="B2" s="34">
        <v>20</v>
      </c>
      <c r="C2" s="13"/>
    </row>
    <row r="3" spans="1:6" ht="15.75">
      <c r="A3" s="33">
        <v>10</v>
      </c>
      <c r="B3" s="34">
        <v>19</v>
      </c>
      <c r="C3" s="13"/>
    </row>
    <row r="4" spans="1:6" ht="15.75">
      <c r="A4" s="33">
        <v>15</v>
      </c>
      <c r="B4" s="34">
        <v>15</v>
      </c>
      <c r="C4" s="13"/>
    </row>
    <row r="5" spans="1:6" ht="15.75">
      <c r="A5" s="33">
        <v>13</v>
      </c>
      <c r="B5" s="34">
        <v>18</v>
      </c>
      <c r="C5" s="13"/>
    </row>
    <row r="6" spans="1:6" ht="15.75">
      <c r="A6" s="33">
        <v>9</v>
      </c>
      <c r="B6" s="34">
        <v>16</v>
      </c>
      <c r="C6" s="13"/>
    </row>
    <row r="7" spans="1:6" ht="15.75">
      <c r="A7" s="33">
        <v>16</v>
      </c>
      <c r="B7" s="34">
        <v>13</v>
      </c>
      <c r="C7" s="13"/>
      <c r="D7" s="36" t="s">
        <v>49</v>
      </c>
      <c r="E7" s="45" t="s">
        <v>120</v>
      </c>
    </row>
    <row r="8" spans="1:6" ht="15.75">
      <c r="A8" s="33">
        <v>20</v>
      </c>
      <c r="B8" s="34">
        <v>8</v>
      </c>
      <c r="C8" s="13"/>
      <c r="D8" s="36" t="s">
        <v>50</v>
      </c>
      <c r="E8" s="45" t="s">
        <v>119</v>
      </c>
    </row>
    <row r="9" spans="1:6" ht="15.75">
      <c r="A9" s="33">
        <v>23</v>
      </c>
      <c r="B9" s="34">
        <v>16</v>
      </c>
      <c r="C9" s="13"/>
      <c r="D9" s="37" t="s">
        <v>55</v>
      </c>
      <c r="E9" s="17">
        <v>0.95</v>
      </c>
    </row>
    <row r="10" spans="1:6" ht="15.75">
      <c r="A10" s="33">
        <v>20</v>
      </c>
      <c r="B10" s="34">
        <v>10</v>
      </c>
      <c r="C10" s="13"/>
      <c r="D10" s="37"/>
    </row>
    <row r="11" spans="1:6" ht="15.75">
      <c r="A11" s="33">
        <v>12</v>
      </c>
      <c r="B11" s="34">
        <v>13</v>
      </c>
      <c r="C11" s="13"/>
      <c r="D11" s="37" t="s">
        <v>51</v>
      </c>
      <c r="E11" s="13">
        <f>AVERAGE(A:A)</f>
        <v>15.55</v>
      </c>
    </row>
    <row r="12" spans="1:6" ht="15.75">
      <c r="A12" s="33">
        <v>10</v>
      </c>
      <c r="B12" s="34">
        <v>14</v>
      </c>
      <c r="C12" s="13"/>
      <c r="D12" s="37" t="s">
        <v>52</v>
      </c>
      <c r="E12" s="13">
        <f>AVERAGE(B:B)</f>
        <v>14.94</v>
      </c>
    </row>
    <row r="13" spans="1:6" ht="15.75">
      <c r="A13" s="33">
        <v>19</v>
      </c>
      <c r="B13" s="34">
        <v>14</v>
      </c>
      <c r="C13" s="13"/>
      <c r="D13" s="37"/>
    </row>
    <row r="14" spans="1:6" ht="15.75">
      <c r="A14" s="33">
        <v>12</v>
      </c>
      <c r="B14" s="34">
        <v>19</v>
      </c>
      <c r="C14" s="13"/>
      <c r="D14" s="37" t="s">
        <v>53</v>
      </c>
      <c r="E14" s="12">
        <f>_xlfn.STDEV.S(A:A)</f>
        <v>4.1884280216961223</v>
      </c>
    </row>
    <row r="15" spans="1:6" ht="15.75">
      <c r="A15" s="33">
        <v>18</v>
      </c>
      <c r="B15" s="34">
        <v>16</v>
      </c>
      <c r="C15" s="13"/>
      <c r="D15" s="37" t="s">
        <v>54</v>
      </c>
      <c r="E15" s="12">
        <f>_xlfn.STDEV.S(B:B)</f>
        <v>3.7167923609673772</v>
      </c>
    </row>
    <row r="16" spans="1:6" ht="15.75">
      <c r="A16" s="33">
        <v>10</v>
      </c>
      <c r="B16" s="34">
        <v>11</v>
      </c>
      <c r="C16" s="13"/>
      <c r="D16" s="37" t="s">
        <v>57</v>
      </c>
      <c r="E16" s="27">
        <f>_xlfn.VAR.S(A:A)</f>
        <v>17.542929292929294</v>
      </c>
      <c r="F16" s="27"/>
    </row>
    <row r="17" spans="1:18" ht="15.75">
      <c r="A17" s="33">
        <v>11</v>
      </c>
      <c r="B17" s="34">
        <v>14</v>
      </c>
      <c r="C17" s="13"/>
      <c r="D17" s="37" t="s">
        <v>56</v>
      </c>
      <c r="E17" s="27">
        <f>_xlfn.VAR.S(B:B)</f>
        <v>13.814545454545449</v>
      </c>
      <c r="F17" s="27"/>
    </row>
    <row r="18" spans="1:18" ht="15.75">
      <c r="A18" s="33">
        <v>22</v>
      </c>
      <c r="B18" s="34">
        <v>16</v>
      </c>
      <c r="C18" s="13"/>
      <c r="D18" s="37"/>
      <c r="E18" s="13"/>
      <c r="F18" s="27"/>
    </row>
    <row r="19" spans="1:18" ht="15.75">
      <c r="A19" s="33">
        <v>21</v>
      </c>
      <c r="B19" s="34">
        <v>14</v>
      </c>
      <c r="C19" s="13"/>
      <c r="D19" s="37" t="s">
        <v>115</v>
      </c>
      <c r="E19" s="7">
        <f>COUNT(A:A)</f>
        <v>100</v>
      </c>
      <c r="F19" s="27"/>
      <c r="I19" s="9"/>
      <c r="J19" s="9"/>
      <c r="K19" s="9"/>
      <c r="L19" s="9"/>
      <c r="M19" s="9"/>
      <c r="N19" s="9"/>
      <c r="O19" s="9"/>
      <c r="P19" s="9"/>
    </row>
    <row r="20" spans="1:18" ht="15.75">
      <c r="A20" s="33">
        <v>17</v>
      </c>
      <c r="B20" s="34">
        <v>12</v>
      </c>
      <c r="C20" s="13"/>
      <c r="D20" s="37" t="s">
        <v>116</v>
      </c>
      <c r="E20" s="7">
        <f>COUNT(B:B)</f>
        <v>100</v>
      </c>
      <c r="F20" s="27"/>
      <c r="H20" s="9"/>
      <c r="I20" s="9"/>
      <c r="J20" s="9"/>
      <c r="K20" s="9"/>
      <c r="L20" s="9"/>
      <c r="M20" s="9"/>
      <c r="N20" s="9"/>
      <c r="O20" s="9"/>
      <c r="P20" s="9"/>
    </row>
    <row r="21" spans="1:18" ht="15.75">
      <c r="A21" s="33">
        <v>9</v>
      </c>
      <c r="B21" s="34">
        <v>15</v>
      </c>
      <c r="C21" s="13"/>
      <c r="D21" s="37"/>
      <c r="H21" s="19"/>
      <c r="I21" s="9"/>
      <c r="J21" s="9"/>
      <c r="K21" s="9"/>
      <c r="L21" s="9"/>
      <c r="M21" s="9"/>
      <c r="N21" s="9"/>
      <c r="O21" s="9"/>
      <c r="P21" s="9"/>
    </row>
    <row r="22" spans="1:18" ht="15.75">
      <c r="A22" s="33">
        <v>14</v>
      </c>
      <c r="B22" s="34">
        <v>16</v>
      </c>
      <c r="C22" s="13"/>
      <c r="D22" s="49" t="s">
        <v>10</v>
      </c>
      <c r="E22" s="60">
        <f>(E11-E12)/SQRT((E14^2/E19+E15^2/E20))</f>
        <v>1.0893295741013655</v>
      </c>
      <c r="F22" s="9"/>
      <c r="G22" s="9"/>
      <c r="H22" s="9"/>
      <c r="I22" s="75" t="s">
        <v>24</v>
      </c>
      <c r="J22" s="75"/>
      <c r="K22" s="36"/>
      <c r="L22" s="76" t="s">
        <v>26</v>
      </c>
      <c r="M22" s="76"/>
      <c r="N22" s="36"/>
      <c r="O22" s="76"/>
      <c r="P22" s="76"/>
      <c r="Q22" s="9"/>
    </row>
    <row r="23" spans="1:18" ht="15.75">
      <c r="A23" s="33">
        <v>13</v>
      </c>
      <c r="B23" s="34">
        <v>20</v>
      </c>
      <c r="C23" s="13"/>
      <c r="D23" s="50" t="s">
        <v>11</v>
      </c>
      <c r="E23" s="54">
        <f>_xlfn.NORM.S.INV(E9)</f>
        <v>1.6448536269514715</v>
      </c>
      <c r="F23" s="9"/>
      <c r="G23" s="9"/>
      <c r="H23" s="9"/>
      <c r="I23" s="57">
        <f>E22</f>
        <v>1.0893295741013655</v>
      </c>
      <c r="J23" s="57">
        <f>_xlfn.NORM.S.DIST(I23,FALSE)</f>
        <v>0.22041172735359901</v>
      </c>
      <c r="K23" s="9"/>
      <c r="L23" s="58">
        <f>E23</f>
        <v>1.6448536269514715</v>
      </c>
      <c r="M23" s="58">
        <f>_xlfn.NORM.S.DIST(L23,FALSE)</f>
        <v>0.10313564037537151</v>
      </c>
      <c r="N23" s="9"/>
      <c r="O23" s="61"/>
      <c r="P23" s="58"/>
    </row>
    <row r="24" spans="1:18" ht="15.75">
      <c r="A24" s="33">
        <v>16</v>
      </c>
      <c r="B24" s="34">
        <v>14</v>
      </c>
      <c r="C24" s="13"/>
      <c r="D24" s="9"/>
      <c r="E24" s="9"/>
      <c r="F24" s="9"/>
      <c r="G24" s="9"/>
      <c r="H24" s="9"/>
      <c r="I24" s="57">
        <f>E22</f>
        <v>1.0893295741013655</v>
      </c>
      <c r="J24" s="57">
        <v>0</v>
      </c>
      <c r="K24" s="9"/>
      <c r="L24" s="58">
        <f>E23</f>
        <v>1.6448536269514715</v>
      </c>
      <c r="M24" s="58">
        <v>0</v>
      </c>
      <c r="N24" s="9"/>
      <c r="O24" s="61"/>
      <c r="P24" s="58"/>
      <c r="R24" s="9"/>
    </row>
    <row r="25" spans="1:18" ht="15.75">
      <c r="A25" s="33">
        <v>10</v>
      </c>
      <c r="B25" s="34">
        <v>10</v>
      </c>
      <c r="C25" s="13"/>
      <c r="D25" s="36" t="s">
        <v>14</v>
      </c>
      <c r="E25" s="55" t="str">
        <f>IF(E22&lt;=E23,E7,E8)</f>
        <v>ortalama1&lt;=ortalama2</v>
      </c>
      <c r="F25" s="19"/>
      <c r="G25" s="19"/>
      <c r="Q25" s="9"/>
    </row>
    <row r="26" spans="1:18" ht="15.75">
      <c r="A26" s="33">
        <v>15</v>
      </c>
      <c r="B26" s="34">
        <v>17</v>
      </c>
      <c r="C26" s="13"/>
      <c r="D26" s="9"/>
      <c r="E26" s="9"/>
      <c r="F26" s="9"/>
      <c r="G26" s="9"/>
      <c r="Q26" s="9"/>
    </row>
    <row r="27" spans="1:18" ht="15.75">
      <c r="A27" s="33">
        <v>20</v>
      </c>
      <c r="B27" s="34">
        <v>21</v>
      </c>
      <c r="C27" s="13"/>
      <c r="D27" t="s">
        <v>83</v>
      </c>
      <c r="Q27" s="9"/>
    </row>
    <row r="28" spans="1:18" ht="16.5" thickBot="1">
      <c r="A28" s="33">
        <v>18</v>
      </c>
      <c r="B28" s="34">
        <v>21</v>
      </c>
      <c r="C28" s="13"/>
    </row>
    <row r="29" spans="1:18" ht="15.75">
      <c r="A29" s="33">
        <v>18</v>
      </c>
      <c r="B29" s="34">
        <v>21</v>
      </c>
      <c r="C29" s="13"/>
      <c r="D29" s="44"/>
      <c r="E29" s="44" t="s">
        <v>140</v>
      </c>
      <c r="F29" s="44" t="s">
        <v>141</v>
      </c>
    </row>
    <row r="30" spans="1:18" ht="15.75">
      <c r="A30" s="33">
        <v>19</v>
      </c>
      <c r="B30" s="34">
        <v>16</v>
      </c>
      <c r="C30" s="13"/>
      <c r="D30" s="1" t="s">
        <v>64</v>
      </c>
      <c r="E30" s="1">
        <v>15.55</v>
      </c>
      <c r="F30" s="1">
        <v>14.94</v>
      </c>
    </row>
    <row r="31" spans="1:18" ht="15.75">
      <c r="A31" s="33">
        <v>11</v>
      </c>
      <c r="B31" s="34">
        <v>16</v>
      </c>
      <c r="C31" s="13"/>
      <c r="D31" s="1" t="s">
        <v>84</v>
      </c>
      <c r="E31" s="1">
        <v>17.542929000000001</v>
      </c>
      <c r="F31" s="1">
        <v>13.814545000000001</v>
      </c>
    </row>
    <row r="32" spans="1:18" ht="15.75">
      <c r="A32" s="33">
        <v>11</v>
      </c>
      <c r="B32" s="34">
        <v>16</v>
      </c>
      <c r="C32" s="13"/>
      <c r="D32" s="1" t="s">
        <v>85</v>
      </c>
      <c r="E32" s="1">
        <v>100</v>
      </c>
      <c r="F32" s="1">
        <v>100</v>
      </c>
    </row>
    <row r="33" spans="1:6" ht="15.75">
      <c r="A33" s="33">
        <v>15</v>
      </c>
      <c r="B33" s="34">
        <v>15</v>
      </c>
      <c r="C33" s="13"/>
      <c r="D33" s="1" t="s">
        <v>86</v>
      </c>
      <c r="E33" s="1">
        <v>0</v>
      </c>
      <c r="F33" s="1"/>
    </row>
    <row r="34" spans="1:6" ht="15.75">
      <c r="A34" s="33">
        <v>9</v>
      </c>
      <c r="B34" s="34">
        <v>19</v>
      </c>
      <c r="C34" s="13"/>
      <c r="D34" s="62" t="s">
        <v>87</v>
      </c>
      <c r="E34" s="62">
        <v>1.0893295870846551</v>
      </c>
      <c r="F34" s="1"/>
    </row>
    <row r="35" spans="1:6" ht="15.75">
      <c r="A35" s="33">
        <v>12</v>
      </c>
      <c r="B35" s="34">
        <v>20</v>
      </c>
      <c r="C35" s="13"/>
      <c r="D35" s="1" t="s">
        <v>88</v>
      </c>
      <c r="E35" s="1">
        <v>0.13800428494360906</v>
      </c>
      <c r="F35" s="1"/>
    </row>
    <row r="36" spans="1:6" ht="15.75">
      <c r="A36" s="33">
        <v>22</v>
      </c>
      <c r="B36" s="34">
        <v>20</v>
      </c>
      <c r="C36" s="13"/>
      <c r="D36" s="1" t="s">
        <v>89</v>
      </c>
      <c r="E36" s="1">
        <v>1.6448536269514715</v>
      </c>
      <c r="F36" s="1"/>
    </row>
    <row r="37" spans="1:6" ht="15.75">
      <c r="A37" s="33">
        <v>11</v>
      </c>
      <c r="B37" s="34">
        <v>17</v>
      </c>
      <c r="C37" s="13"/>
      <c r="D37" s="1" t="s">
        <v>90</v>
      </c>
      <c r="E37" s="1">
        <v>0.27600856988721811</v>
      </c>
      <c r="F37" s="1"/>
    </row>
    <row r="38" spans="1:6" ht="16.5" thickBot="1">
      <c r="A38" s="33">
        <v>22</v>
      </c>
      <c r="B38" s="34">
        <v>16</v>
      </c>
      <c r="C38" s="13"/>
      <c r="D38" s="69" t="s">
        <v>91</v>
      </c>
      <c r="E38" s="69">
        <v>1.9599639845400536</v>
      </c>
      <c r="F38" s="2"/>
    </row>
    <row r="39" spans="1:6" ht="15.75">
      <c r="A39" s="33">
        <v>13</v>
      </c>
      <c r="B39" s="34">
        <v>20</v>
      </c>
      <c r="C39" s="13"/>
      <c r="D39" s="1"/>
      <c r="E39" s="1"/>
      <c r="F39" s="1"/>
    </row>
    <row r="40" spans="1:6" ht="15.75">
      <c r="A40" s="33">
        <v>14</v>
      </c>
      <c r="B40" s="34">
        <v>15</v>
      </c>
      <c r="C40" s="13"/>
      <c r="D40" s="1"/>
      <c r="E40" s="1"/>
      <c r="F40" s="1"/>
    </row>
    <row r="41" spans="1:6" ht="15.75">
      <c r="A41" s="33">
        <v>18</v>
      </c>
      <c r="B41" s="34">
        <v>9</v>
      </c>
      <c r="C41" s="13"/>
      <c r="D41" s="39"/>
      <c r="E41" s="39"/>
      <c r="F41" s="39"/>
    </row>
    <row r="42" spans="1:6" ht="15.75">
      <c r="A42" s="33">
        <v>23</v>
      </c>
      <c r="B42" s="34">
        <v>20</v>
      </c>
      <c r="C42" s="13"/>
    </row>
    <row r="43" spans="1:6" ht="15.75">
      <c r="A43" s="33">
        <v>11</v>
      </c>
      <c r="B43" s="34">
        <v>20</v>
      </c>
      <c r="C43" s="13"/>
    </row>
    <row r="44" spans="1:6" ht="15.75">
      <c r="A44" s="33">
        <v>16</v>
      </c>
      <c r="B44" s="34">
        <v>19</v>
      </c>
      <c r="C44" s="13"/>
    </row>
    <row r="45" spans="1:6" ht="15.75">
      <c r="A45" s="33">
        <v>18</v>
      </c>
      <c r="B45" s="34">
        <v>20</v>
      </c>
      <c r="C45" s="13"/>
    </row>
    <row r="46" spans="1:6" ht="15.75">
      <c r="A46" s="33">
        <v>10</v>
      </c>
      <c r="B46" s="34">
        <v>17</v>
      </c>
      <c r="C46" s="13"/>
    </row>
    <row r="47" spans="1:6" ht="15.75">
      <c r="A47" s="33">
        <v>10</v>
      </c>
      <c r="B47" s="34">
        <v>12</v>
      </c>
      <c r="C47" s="13"/>
    </row>
    <row r="48" spans="1:6" ht="15.75">
      <c r="A48" s="33">
        <v>16</v>
      </c>
      <c r="B48" s="34">
        <v>19</v>
      </c>
      <c r="C48" s="13"/>
    </row>
    <row r="49" spans="1:3" ht="15.75">
      <c r="A49" s="33">
        <v>14</v>
      </c>
      <c r="B49" s="34">
        <v>14</v>
      </c>
      <c r="C49" s="13"/>
    </row>
    <row r="50" spans="1:3" ht="15.75">
      <c r="A50" s="33">
        <v>12</v>
      </c>
      <c r="B50" s="34">
        <v>13</v>
      </c>
      <c r="C50" s="13"/>
    </row>
    <row r="51" spans="1:3" ht="15.75">
      <c r="A51" s="33">
        <v>14</v>
      </c>
      <c r="B51" s="34">
        <v>15</v>
      </c>
      <c r="C51" s="13"/>
    </row>
    <row r="52" spans="1:3" ht="15.75">
      <c r="A52" s="33">
        <v>11</v>
      </c>
      <c r="B52" s="34">
        <v>9</v>
      </c>
      <c r="C52" s="13"/>
    </row>
    <row r="53" spans="1:3" ht="15.75">
      <c r="A53" s="33">
        <v>13</v>
      </c>
      <c r="B53" s="34">
        <v>12</v>
      </c>
      <c r="C53" s="13"/>
    </row>
    <row r="54" spans="1:3" ht="15.75">
      <c r="A54" s="33">
        <v>22</v>
      </c>
      <c r="B54" s="34">
        <v>9</v>
      </c>
      <c r="C54" s="13"/>
    </row>
    <row r="55" spans="1:3" ht="15.75">
      <c r="A55" s="33">
        <v>17</v>
      </c>
      <c r="B55" s="34">
        <v>14</v>
      </c>
      <c r="C55" s="13"/>
    </row>
    <row r="56" spans="1:3" ht="15.75">
      <c r="A56" s="33">
        <v>23</v>
      </c>
      <c r="B56" s="34">
        <v>21</v>
      </c>
      <c r="C56" s="13"/>
    </row>
    <row r="57" spans="1:3" ht="15.75">
      <c r="A57" s="33">
        <v>13</v>
      </c>
      <c r="B57" s="34">
        <v>11</v>
      </c>
      <c r="C57" s="13"/>
    </row>
    <row r="58" spans="1:3" ht="15.75">
      <c r="A58" s="33">
        <v>15</v>
      </c>
      <c r="B58" s="34">
        <v>13</v>
      </c>
      <c r="C58" s="13"/>
    </row>
    <row r="59" spans="1:3" ht="15.75">
      <c r="A59" s="33">
        <v>18</v>
      </c>
      <c r="B59" s="34">
        <v>8</v>
      </c>
      <c r="C59" s="13"/>
    </row>
    <row r="60" spans="1:3" ht="15.75">
      <c r="A60" s="33">
        <v>15</v>
      </c>
      <c r="B60" s="34">
        <v>13</v>
      </c>
      <c r="C60" s="13"/>
    </row>
    <row r="61" spans="1:3" ht="15.75">
      <c r="A61" s="33">
        <v>18</v>
      </c>
      <c r="B61" s="34">
        <v>19</v>
      </c>
      <c r="C61" s="13"/>
    </row>
    <row r="62" spans="1:3" ht="15.75">
      <c r="A62" s="33">
        <v>14</v>
      </c>
      <c r="B62" s="34">
        <v>14</v>
      </c>
      <c r="C62" s="13"/>
    </row>
    <row r="63" spans="1:3" ht="15.75">
      <c r="A63" s="33">
        <v>10</v>
      </c>
      <c r="B63" s="34">
        <v>9</v>
      </c>
      <c r="C63" s="13"/>
    </row>
    <row r="64" spans="1:3" ht="15.75">
      <c r="A64" s="33">
        <v>15</v>
      </c>
      <c r="B64" s="34">
        <v>17</v>
      </c>
      <c r="C64" s="13"/>
    </row>
    <row r="65" spans="1:3" ht="15.75">
      <c r="A65" s="33">
        <v>18</v>
      </c>
      <c r="B65" s="34">
        <v>13</v>
      </c>
      <c r="C65" s="13"/>
    </row>
    <row r="66" spans="1:3" ht="15.75">
      <c r="A66" s="33">
        <v>16</v>
      </c>
      <c r="B66" s="34">
        <v>14</v>
      </c>
      <c r="C66" s="13"/>
    </row>
    <row r="67" spans="1:3" ht="15.75">
      <c r="A67" s="33">
        <v>22</v>
      </c>
      <c r="B67" s="34">
        <v>12</v>
      </c>
      <c r="C67" s="13"/>
    </row>
    <row r="68" spans="1:3" ht="15.75">
      <c r="A68" s="33">
        <v>17</v>
      </c>
      <c r="B68" s="34">
        <v>9</v>
      </c>
      <c r="C68" s="13"/>
    </row>
    <row r="69" spans="1:3" ht="15.75">
      <c r="A69" s="33">
        <v>20</v>
      </c>
      <c r="B69" s="34">
        <v>14</v>
      </c>
      <c r="C69" s="13"/>
    </row>
    <row r="70" spans="1:3" ht="15.75">
      <c r="A70" s="33">
        <v>12</v>
      </c>
      <c r="B70" s="34">
        <v>17</v>
      </c>
      <c r="C70" s="13"/>
    </row>
    <row r="71" spans="1:3" ht="15.75">
      <c r="A71" s="33">
        <v>12</v>
      </c>
      <c r="B71" s="34">
        <v>10</v>
      </c>
      <c r="C71" s="13"/>
    </row>
    <row r="72" spans="1:3" ht="15.75">
      <c r="A72" s="33">
        <v>19</v>
      </c>
      <c r="B72" s="34">
        <v>21</v>
      </c>
      <c r="C72" s="13"/>
    </row>
    <row r="73" spans="1:3" ht="15.75">
      <c r="A73" s="33">
        <v>23</v>
      </c>
      <c r="B73" s="34">
        <v>21</v>
      </c>
      <c r="C73" s="13"/>
    </row>
    <row r="74" spans="1:3" ht="15.75">
      <c r="A74" s="33">
        <v>11</v>
      </c>
      <c r="B74" s="34">
        <v>14</v>
      </c>
      <c r="C74" s="13"/>
    </row>
    <row r="75" spans="1:3" ht="15.75">
      <c r="A75" s="33">
        <v>9</v>
      </c>
      <c r="B75" s="34">
        <v>16</v>
      </c>
      <c r="C75" s="13"/>
    </row>
    <row r="76" spans="1:3" ht="15.75">
      <c r="A76" s="33">
        <v>20</v>
      </c>
      <c r="B76" s="34">
        <v>11</v>
      </c>
      <c r="C76" s="13"/>
    </row>
    <row r="77" spans="1:3" ht="15.75">
      <c r="A77" s="33">
        <v>19</v>
      </c>
      <c r="B77" s="34">
        <v>16</v>
      </c>
      <c r="C77" s="13"/>
    </row>
    <row r="78" spans="1:3" ht="15.75">
      <c r="A78" s="33">
        <v>9</v>
      </c>
      <c r="B78" s="34">
        <v>11</v>
      </c>
      <c r="C78" s="13"/>
    </row>
    <row r="79" spans="1:3" ht="15.75">
      <c r="A79" s="33">
        <v>13</v>
      </c>
      <c r="B79" s="34">
        <v>15</v>
      </c>
      <c r="C79" s="13"/>
    </row>
    <row r="80" spans="1:3" ht="15.75">
      <c r="A80" s="33">
        <v>23</v>
      </c>
      <c r="B80" s="34">
        <v>15</v>
      </c>
      <c r="C80" s="13"/>
    </row>
    <row r="81" spans="1:3" ht="15.75">
      <c r="A81" s="33">
        <v>10</v>
      </c>
      <c r="B81" s="34">
        <v>15</v>
      </c>
      <c r="C81" s="13"/>
    </row>
    <row r="82" spans="1:3" ht="15.75">
      <c r="A82" s="33">
        <v>17</v>
      </c>
      <c r="B82" s="34">
        <v>11</v>
      </c>
      <c r="C82" s="13"/>
    </row>
    <row r="83" spans="1:3" ht="15.75">
      <c r="A83" s="33">
        <v>12</v>
      </c>
      <c r="B83" s="34">
        <v>15</v>
      </c>
      <c r="C83" s="13"/>
    </row>
    <row r="84" spans="1:3" ht="15.75">
      <c r="A84" s="33">
        <v>19</v>
      </c>
      <c r="B84" s="34">
        <v>8</v>
      </c>
      <c r="C84" s="13"/>
    </row>
    <row r="85" spans="1:3" ht="15.75">
      <c r="A85" s="33">
        <v>16</v>
      </c>
      <c r="B85" s="34">
        <v>19</v>
      </c>
      <c r="C85" s="13"/>
    </row>
    <row r="86" spans="1:3" ht="15.75">
      <c r="A86" s="33">
        <v>20</v>
      </c>
      <c r="B86" s="34">
        <v>9</v>
      </c>
      <c r="C86" s="13"/>
    </row>
    <row r="87" spans="1:3" ht="15.75">
      <c r="A87" s="33">
        <v>13</v>
      </c>
      <c r="B87" s="34">
        <v>8</v>
      </c>
      <c r="C87" s="13"/>
    </row>
    <row r="88" spans="1:3" ht="15.75">
      <c r="A88" s="33">
        <v>16</v>
      </c>
      <c r="B88" s="34">
        <v>19</v>
      </c>
      <c r="C88" s="13"/>
    </row>
    <row r="89" spans="1:3" ht="15.75">
      <c r="A89" s="33">
        <v>10</v>
      </c>
      <c r="B89" s="34">
        <v>14</v>
      </c>
      <c r="C89" s="13"/>
    </row>
    <row r="90" spans="1:3" ht="15.75">
      <c r="A90" s="33">
        <v>12</v>
      </c>
      <c r="B90" s="34">
        <v>19</v>
      </c>
      <c r="C90" s="13"/>
    </row>
    <row r="91" spans="1:3" ht="15.75">
      <c r="A91" s="33">
        <v>13</v>
      </c>
      <c r="B91" s="34">
        <v>12</v>
      </c>
      <c r="C91" s="13"/>
    </row>
    <row r="92" spans="1:3" ht="15.75">
      <c r="A92" s="33">
        <v>20</v>
      </c>
      <c r="B92" s="34">
        <v>10</v>
      </c>
      <c r="C92" s="13"/>
    </row>
    <row r="93" spans="1:3" ht="15.75">
      <c r="A93" s="33">
        <v>17</v>
      </c>
      <c r="B93" s="34">
        <v>17</v>
      </c>
      <c r="C93" s="13"/>
    </row>
    <row r="94" spans="1:3" ht="15.75">
      <c r="A94" s="33">
        <v>16</v>
      </c>
      <c r="B94" s="34">
        <v>17</v>
      </c>
      <c r="C94" s="13"/>
    </row>
    <row r="95" spans="1:3" ht="15.75">
      <c r="A95" s="33">
        <v>14</v>
      </c>
      <c r="B95" s="34">
        <v>15</v>
      </c>
      <c r="C95" s="13"/>
    </row>
    <row r="96" spans="1:3" ht="15.75">
      <c r="A96" s="33">
        <v>20</v>
      </c>
      <c r="B96" s="34">
        <v>14</v>
      </c>
      <c r="C96" s="13"/>
    </row>
    <row r="97" spans="1:3" ht="15.75">
      <c r="A97" s="33">
        <v>20</v>
      </c>
      <c r="B97" s="34">
        <v>11</v>
      </c>
      <c r="C97" s="13"/>
    </row>
    <row r="98" spans="1:3" ht="15.75">
      <c r="A98" s="33">
        <v>20</v>
      </c>
      <c r="B98" s="34">
        <v>18</v>
      </c>
      <c r="C98" s="13"/>
    </row>
    <row r="99" spans="1:3" ht="15.75">
      <c r="A99" s="33">
        <v>20</v>
      </c>
      <c r="B99" s="34">
        <v>21</v>
      </c>
      <c r="C99" s="13"/>
    </row>
    <row r="100" spans="1:3" ht="15.75">
      <c r="A100" s="33">
        <v>23</v>
      </c>
      <c r="B100" s="34">
        <v>11</v>
      </c>
      <c r="C100" s="13"/>
    </row>
    <row r="101" spans="1:3" ht="15.75">
      <c r="A101" s="33">
        <v>17</v>
      </c>
      <c r="B101" s="34">
        <v>12</v>
      </c>
      <c r="C101" s="13"/>
    </row>
  </sheetData>
  <mergeCells count="3">
    <mergeCell ref="I22:J22"/>
    <mergeCell ref="L22:M22"/>
    <mergeCell ref="O22:P22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A799B-EA0F-4094-85E2-0627CE43270A}">
  <sheetPr>
    <tabColor theme="8"/>
  </sheetPr>
  <dimension ref="A1:R101"/>
  <sheetViews>
    <sheetView topLeftCell="D1" workbookViewId="0">
      <selection activeCell="P14" sqref="P14"/>
    </sheetView>
  </sheetViews>
  <sheetFormatPr defaultRowHeight="18.75"/>
  <cols>
    <col min="1" max="1" width="12.5703125" style="80" customWidth="1"/>
    <col min="2" max="2" width="12.5703125" customWidth="1"/>
    <col min="3" max="3" width="7.140625" customWidth="1"/>
    <col min="4" max="4" width="22" customWidth="1"/>
    <col min="5" max="5" width="22.28515625" customWidth="1"/>
    <col min="6" max="6" width="10.28515625" customWidth="1"/>
    <col min="7" max="7" width="9.5703125" customWidth="1"/>
    <col min="8" max="15" width="9.140625" customWidth="1"/>
    <col min="16" max="16" width="9.28515625" customWidth="1"/>
  </cols>
  <sheetData>
    <row r="1" spans="1:6" ht="18.75" customHeight="1">
      <c r="A1" s="11" t="s">
        <v>162</v>
      </c>
      <c r="B1" s="11" t="s">
        <v>163</v>
      </c>
    </row>
    <row r="2" spans="1:6" ht="15.75">
      <c r="A2" s="16">
        <v>150.00244749262126</v>
      </c>
      <c r="B2" s="15">
        <v>150.0188575170711</v>
      </c>
      <c r="C2" s="13"/>
    </row>
    <row r="3" spans="1:6" ht="15.75">
      <c r="A3" s="16">
        <v>150.01214891552146</v>
      </c>
      <c r="B3" s="15">
        <v>150.00251787759925</v>
      </c>
      <c r="C3" s="13"/>
    </row>
    <row r="4" spans="1:6" ht="15.75">
      <c r="A4" s="16">
        <v>150.00295920385392</v>
      </c>
      <c r="B4" s="15">
        <v>150.00017575981767</v>
      </c>
      <c r="C4" s="13"/>
    </row>
    <row r="5" spans="1:6" ht="15.75">
      <c r="A5" s="16">
        <v>149.99432642577443</v>
      </c>
      <c r="B5" s="15">
        <v>149.9890730009281</v>
      </c>
      <c r="C5" s="13"/>
    </row>
    <row r="6" spans="1:6" ht="15.75">
      <c r="A6" s="16">
        <v>150.00231280602009</v>
      </c>
      <c r="B6" s="15">
        <v>149.98622228774551</v>
      </c>
      <c r="C6" s="13"/>
    </row>
    <row r="7" spans="1:6" ht="15.75">
      <c r="A7" s="16">
        <v>149.99723758306106</v>
      </c>
      <c r="B7" s="15">
        <v>150.01415497645127</v>
      </c>
      <c r="C7" s="13"/>
      <c r="D7" s="36" t="s">
        <v>49</v>
      </c>
      <c r="E7" s="82" t="s">
        <v>120</v>
      </c>
    </row>
    <row r="8" spans="1:6" ht="15.75">
      <c r="A8" s="16">
        <v>150.01731588948445</v>
      </c>
      <c r="B8" s="15">
        <v>150.0174695487089</v>
      </c>
      <c r="C8" s="13"/>
      <c r="D8" s="36" t="s">
        <v>50</v>
      </c>
      <c r="E8" s="82" t="s">
        <v>119</v>
      </c>
    </row>
    <row r="9" spans="1:6" ht="15.75">
      <c r="A9" s="16">
        <v>150.00122080735397</v>
      </c>
      <c r="B9" s="15">
        <v>149.97960617023207</v>
      </c>
      <c r="C9" s="13"/>
      <c r="D9" s="37" t="s">
        <v>55</v>
      </c>
      <c r="E9" s="17">
        <v>0.95</v>
      </c>
    </row>
    <row r="10" spans="1:6" ht="15.75">
      <c r="A10" s="16">
        <v>149.9909840499713</v>
      </c>
      <c r="B10" s="15">
        <v>149.99626085937075</v>
      </c>
      <c r="C10" s="13"/>
      <c r="D10" s="37"/>
    </row>
    <row r="11" spans="1:6" ht="15.75">
      <c r="A11" s="16">
        <v>150.00866554506101</v>
      </c>
      <c r="B11" s="15">
        <v>150.01921544335158</v>
      </c>
      <c r="C11" s="13"/>
      <c r="D11" s="37" t="s">
        <v>51</v>
      </c>
      <c r="E11" s="13">
        <f>AVERAGE(A:A)</f>
        <v>150.00472143798652</v>
      </c>
    </row>
    <row r="12" spans="1:6" ht="15.75">
      <c r="A12" s="16">
        <v>150.00039042482507</v>
      </c>
      <c r="B12" s="15">
        <v>149.9576591765971</v>
      </c>
      <c r="C12" s="13"/>
      <c r="D12" s="37" t="s">
        <v>52</v>
      </c>
      <c r="E12" s="13">
        <f>AVERAGE(B:B)</f>
        <v>150.00138517800721</v>
      </c>
    </row>
    <row r="13" spans="1:6" ht="15.75">
      <c r="A13" s="16">
        <v>150.00088891971419</v>
      </c>
      <c r="B13" s="16">
        <v>150.01790650540698</v>
      </c>
      <c r="C13" s="13"/>
      <c r="D13" s="37"/>
    </row>
    <row r="14" spans="1:6" ht="15.75">
      <c r="A14" s="16">
        <v>150.00609088382384</v>
      </c>
      <c r="B14" s="16">
        <v>150.01465524981202</v>
      </c>
      <c r="C14" s="13"/>
      <c r="D14" s="37" t="s">
        <v>53</v>
      </c>
      <c r="E14" s="12">
        <f>_xlfn.STDEV.S(A:A)</f>
        <v>1.0544758564512119E-2</v>
      </c>
    </row>
    <row r="15" spans="1:6" ht="15.75">
      <c r="A15" s="16">
        <v>150.00389798538552</v>
      </c>
      <c r="B15" s="15">
        <v>149.99574796127283</v>
      </c>
      <c r="C15" s="13"/>
      <c r="D15" s="37" t="s">
        <v>54</v>
      </c>
      <c r="E15" s="12">
        <f>_xlfn.STDEV.S(B:B)</f>
        <v>2.0868509462191428E-2</v>
      </c>
    </row>
    <row r="16" spans="1:6" ht="15.75">
      <c r="A16" s="16">
        <v>149.99040958173543</v>
      </c>
      <c r="B16" s="15">
        <v>150.01187286471585</v>
      </c>
      <c r="C16" s="13"/>
      <c r="D16" s="37" t="s">
        <v>57</v>
      </c>
      <c r="E16" s="27">
        <f>_xlfn.VAR.S(A:A)</f>
        <v>1.111919331838517E-4</v>
      </c>
      <c r="F16" s="27"/>
    </row>
    <row r="17" spans="1:18" ht="15.75">
      <c r="A17" s="16">
        <v>149.99975694697417</v>
      </c>
      <c r="B17" s="15">
        <v>150.04761985610568</v>
      </c>
      <c r="C17" s="13"/>
      <c r="D17" s="37" t="s">
        <v>56</v>
      </c>
      <c r="E17" s="27">
        <f>_xlfn.VAR.S(B:B)</f>
        <v>4.3549468717357317E-4</v>
      </c>
      <c r="F17" s="27"/>
    </row>
    <row r="18" spans="1:18" ht="15.75">
      <c r="A18" s="15">
        <v>150.02989382976787</v>
      </c>
      <c r="B18" s="15">
        <v>150.00892834901398</v>
      </c>
      <c r="C18" s="13"/>
      <c r="D18" s="37"/>
      <c r="E18" s="13"/>
      <c r="F18" s="27"/>
    </row>
    <row r="19" spans="1:18" ht="15.75">
      <c r="A19" s="15">
        <v>150.0132391406292</v>
      </c>
      <c r="B19" s="15">
        <v>149.96063774893031</v>
      </c>
      <c r="C19" s="13"/>
      <c r="D19" s="37" t="s">
        <v>115</v>
      </c>
      <c r="E19" s="7">
        <f>COUNT(A:A)</f>
        <v>100</v>
      </c>
      <c r="F19" s="27"/>
      <c r="I19" s="9"/>
      <c r="J19" s="9"/>
      <c r="K19" s="9"/>
      <c r="L19" s="9"/>
      <c r="M19" s="9"/>
      <c r="N19" s="9"/>
      <c r="O19" s="9"/>
      <c r="P19" s="9"/>
    </row>
    <row r="20" spans="1:18" ht="15.75">
      <c r="A20" s="16">
        <v>150.01206691247705</v>
      </c>
      <c r="B20" s="15">
        <v>150.0188575170711</v>
      </c>
      <c r="C20" s="13"/>
      <c r="D20" s="37" t="s">
        <v>116</v>
      </c>
      <c r="E20" s="7">
        <f>COUNT(B:B)</f>
        <v>100</v>
      </c>
      <c r="F20" s="27"/>
      <c r="H20" s="9"/>
      <c r="I20" s="9"/>
      <c r="J20" s="9"/>
      <c r="K20" s="9"/>
      <c r="L20" s="9"/>
      <c r="M20" s="9"/>
      <c r="N20" s="9"/>
      <c r="O20" s="9"/>
      <c r="P20" s="9"/>
    </row>
    <row r="21" spans="1:18" ht="15.75">
      <c r="A21" s="16">
        <v>150.00160027714011</v>
      </c>
      <c r="B21" s="15">
        <v>149.98872856072785</v>
      </c>
      <c r="C21" s="13"/>
      <c r="D21" s="37"/>
      <c r="H21" s="19"/>
      <c r="I21" s="9"/>
      <c r="J21" s="9"/>
      <c r="K21" s="9"/>
      <c r="L21" s="9"/>
      <c r="M21" s="9"/>
      <c r="N21" s="9"/>
      <c r="O21" s="9"/>
      <c r="P21" s="9"/>
    </row>
    <row r="22" spans="1:18" ht="15.75">
      <c r="A22" s="16">
        <v>149.9862982204977</v>
      </c>
      <c r="B22" s="15">
        <v>150.0188575170711</v>
      </c>
      <c r="C22" s="13"/>
      <c r="D22" s="49" t="s">
        <v>10</v>
      </c>
      <c r="E22" s="60">
        <f>(E11-E12)/SQRT((E14^2/E19+E15^2/E20))</f>
        <v>1.4268905552054265</v>
      </c>
      <c r="F22" s="9"/>
      <c r="G22" s="9"/>
      <c r="H22" s="9"/>
      <c r="I22" s="75" t="s">
        <v>24</v>
      </c>
      <c r="J22" s="75"/>
      <c r="K22" s="36"/>
      <c r="L22" s="76" t="s">
        <v>26</v>
      </c>
      <c r="M22" s="76"/>
      <c r="N22" s="36"/>
      <c r="O22" s="76"/>
      <c r="P22" s="76"/>
      <c r="Q22" s="9"/>
    </row>
    <row r="23" spans="1:18" ht="15.75">
      <c r="A23" s="15">
        <v>150.00714297134161</v>
      </c>
      <c r="B23" s="15">
        <v>150.02685010026289</v>
      </c>
      <c r="C23" s="13"/>
      <c r="D23" s="50" t="s">
        <v>11</v>
      </c>
      <c r="E23" s="54">
        <f>_xlfn.NORM.S.INV(E9)</f>
        <v>1.6448536269514715</v>
      </c>
      <c r="F23" s="9"/>
      <c r="G23" s="9"/>
      <c r="H23" s="9"/>
      <c r="I23" s="57">
        <f>E22</f>
        <v>1.4268905552054265</v>
      </c>
      <c r="J23" s="57">
        <f>_xlfn.NORM.S.DIST(I23,FALSE)</f>
        <v>0.14414336830488506</v>
      </c>
      <c r="K23" s="9"/>
      <c r="L23" s="58">
        <f>E23</f>
        <v>1.6448536269514715</v>
      </c>
      <c r="M23" s="58">
        <f>_xlfn.NORM.S.DIST(L23,FALSE)</f>
        <v>0.10313564037537151</v>
      </c>
      <c r="N23" s="36"/>
      <c r="O23" s="61"/>
      <c r="P23" s="58"/>
    </row>
    <row r="24" spans="1:18" ht="15.75">
      <c r="A24" s="15">
        <v>150.01766122949221</v>
      </c>
      <c r="B24" s="15">
        <v>149.98002875541536</v>
      </c>
      <c r="C24" s="13"/>
      <c r="D24" s="9"/>
      <c r="E24" s="9"/>
      <c r="F24" s="9"/>
      <c r="G24" s="9"/>
      <c r="H24" s="9"/>
      <c r="I24" s="57">
        <f>E22</f>
        <v>1.4268905552054265</v>
      </c>
      <c r="J24" s="57">
        <v>0</v>
      </c>
      <c r="K24" s="9"/>
      <c r="L24" s="58">
        <f>E23</f>
        <v>1.6448536269514715</v>
      </c>
      <c r="M24" s="58">
        <v>0</v>
      </c>
      <c r="N24" s="9"/>
      <c r="O24" s="61"/>
      <c r="P24" s="58"/>
      <c r="R24" s="9"/>
    </row>
    <row r="25" spans="1:18" ht="15.75">
      <c r="A25" s="15">
        <v>150.01308318966781</v>
      </c>
      <c r="B25" s="15">
        <v>150.02685010026289</v>
      </c>
      <c r="C25" s="13"/>
      <c r="D25" s="36" t="s">
        <v>14</v>
      </c>
      <c r="E25" s="55" t="str">
        <f>IF(E22&lt;=E23,E7,E8)</f>
        <v>ortalama1&lt;=ortalama2</v>
      </c>
      <c r="F25" s="19"/>
      <c r="G25" s="19"/>
      <c r="Q25" s="9"/>
    </row>
    <row r="26" spans="1:18" ht="15.75">
      <c r="A26" s="16">
        <v>150.01530122248144</v>
      </c>
      <c r="B26" s="15">
        <v>150.0200006352249</v>
      </c>
      <c r="C26" s="13"/>
      <c r="D26" s="9"/>
      <c r="E26" s="9"/>
      <c r="F26" s="9"/>
      <c r="G26" s="9"/>
      <c r="Q26" s="9"/>
    </row>
    <row r="27" spans="1:18" ht="15.75">
      <c r="A27" s="16">
        <v>150.01276509744932</v>
      </c>
      <c r="B27" s="15">
        <v>149.98465570151086</v>
      </c>
      <c r="C27" s="13"/>
      <c r="D27" t="s">
        <v>83</v>
      </c>
      <c r="Q27" s="9"/>
    </row>
    <row r="28" spans="1:18" ht="16.5" thickBot="1">
      <c r="A28" s="16">
        <v>149.99258775620092</v>
      </c>
      <c r="B28" s="15">
        <v>149.99214103895881</v>
      </c>
      <c r="C28" s="13"/>
    </row>
    <row r="29" spans="1:18" ht="15.75">
      <c r="A29" s="16">
        <v>150.01016513893148</v>
      </c>
      <c r="B29" s="15">
        <v>150.00623314173663</v>
      </c>
      <c r="C29" s="13"/>
      <c r="D29" s="83"/>
      <c r="E29" s="83" t="s">
        <v>162</v>
      </c>
      <c r="F29" s="83" t="s">
        <v>163</v>
      </c>
    </row>
    <row r="30" spans="1:18" ht="15.75">
      <c r="A30" s="16">
        <v>150.0005274678374</v>
      </c>
      <c r="B30" s="15">
        <v>150.00859023693729</v>
      </c>
      <c r="C30" s="13"/>
      <c r="D30" t="s">
        <v>64</v>
      </c>
      <c r="E30">
        <v>150.00472143798652</v>
      </c>
      <c r="F30">
        <v>150.00138517800721</v>
      </c>
    </row>
    <row r="31" spans="1:18" ht="15.75">
      <c r="A31" s="16">
        <v>150.009901188003</v>
      </c>
      <c r="B31" s="15">
        <v>150.00235702865834</v>
      </c>
      <c r="C31" s="13"/>
      <c r="D31" t="s">
        <v>84</v>
      </c>
      <c r="E31">
        <v>1.11E-4</v>
      </c>
      <c r="F31">
        <v>4.35E-4</v>
      </c>
    </row>
    <row r="32" spans="1:18" ht="15.75">
      <c r="A32" s="16">
        <v>150.00377187877405</v>
      </c>
      <c r="B32" s="15">
        <v>150.02685010026289</v>
      </c>
      <c r="C32" s="13"/>
      <c r="D32" t="s">
        <v>85</v>
      </c>
      <c r="E32">
        <v>100</v>
      </c>
      <c r="F32">
        <v>100</v>
      </c>
    </row>
    <row r="33" spans="1:6" ht="15.75">
      <c r="A33" s="16">
        <v>150.00773458962334</v>
      </c>
      <c r="B33" s="16">
        <v>150.01790650540698</v>
      </c>
      <c r="C33" s="13"/>
      <c r="D33" t="s">
        <v>86</v>
      </c>
      <c r="E33">
        <v>0</v>
      </c>
    </row>
    <row r="34" spans="1:6" ht="15.75">
      <c r="A34" s="16">
        <v>149.99086242791961</v>
      </c>
      <c r="B34" s="16">
        <v>150.01465524981202</v>
      </c>
      <c r="C34" s="13"/>
      <c r="D34" s="84" t="s">
        <v>87</v>
      </c>
      <c r="E34" s="84">
        <v>1.427787463888472</v>
      </c>
    </row>
    <row r="35" spans="1:6" ht="15.75">
      <c r="A35" s="16">
        <v>150.02548178633296</v>
      </c>
      <c r="B35" s="15">
        <v>149.99127061669961</v>
      </c>
      <c r="C35" s="13"/>
      <c r="D35" t="s">
        <v>88</v>
      </c>
      <c r="E35">
        <v>7.6676521095056183E-2</v>
      </c>
    </row>
    <row r="36" spans="1:6" ht="15.75">
      <c r="A36" s="16">
        <v>150.0160284121383</v>
      </c>
      <c r="B36" s="15">
        <v>150.02685010026289</v>
      </c>
      <c r="C36" s="13"/>
      <c r="D36" s="90" t="s">
        <v>89</v>
      </c>
      <c r="E36" s="90">
        <v>1.6448536269514715</v>
      </c>
    </row>
    <row r="37" spans="1:6" ht="15.75">
      <c r="A37" s="16">
        <v>150.01110875713707</v>
      </c>
      <c r="B37" s="15">
        <v>149.99679715861834</v>
      </c>
      <c r="C37" s="13"/>
      <c r="D37" t="s">
        <v>90</v>
      </c>
      <c r="E37">
        <v>0.15335304219011237</v>
      </c>
    </row>
    <row r="38" spans="1:6" ht="16.5" thickBot="1">
      <c r="A38" s="16">
        <v>150.00894085873915</v>
      </c>
      <c r="B38" s="15">
        <v>150.02710329011333</v>
      </c>
      <c r="C38" s="13"/>
      <c r="D38" s="88" t="s">
        <v>91</v>
      </c>
      <c r="E38" s="88">
        <v>1.9599639845400536</v>
      </c>
      <c r="F38" s="88"/>
    </row>
    <row r="39" spans="1:6" ht="15.75">
      <c r="A39" s="15">
        <v>150.02947124458458</v>
      </c>
      <c r="B39" s="15">
        <v>150.0083426789858</v>
      </c>
      <c r="C39" s="13"/>
    </row>
    <row r="40" spans="1:6" ht="15.75">
      <c r="A40" s="15">
        <v>150.02833740575002</v>
      </c>
      <c r="B40" s="15">
        <v>150.01258936747479</v>
      </c>
      <c r="C40" s="13"/>
    </row>
    <row r="41" spans="1:6" ht="15.75">
      <c r="A41" s="16">
        <v>150.01193364736451</v>
      </c>
      <c r="B41" s="15">
        <v>150.02954774892055</v>
      </c>
      <c r="C41" s="13"/>
    </row>
    <row r="42" spans="1:6" ht="15.75">
      <c r="A42" s="16">
        <v>150.00846188680327</v>
      </c>
      <c r="B42" s="15">
        <v>150.01289377703625</v>
      </c>
      <c r="C42" s="13"/>
    </row>
    <row r="43" spans="1:6" ht="15.75">
      <c r="A43" s="16">
        <v>149.99497245758701</v>
      </c>
      <c r="B43" s="15">
        <v>150.00550698812475</v>
      </c>
      <c r="C43" s="13"/>
    </row>
    <row r="44" spans="1:6" ht="15.75">
      <c r="A44" s="16">
        <v>149.99159349459296</v>
      </c>
      <c r="B44" s="15">
        <v>149.99884970862573</v>
      </c>
      <c r="C44" s="13"/>
    </row>
    <row r="45" spans="1:6" ht="15.75">
      <c r="A45" s="16">
        <v>149.99484475018792</v>
      </c>
      <c r="B45" s="16">
        <v>150.01790650540698</v>
      </c>
      <c r="C45" s="13"/>
    </row>
    <row r="46" spans="1:6" ht="15.75">
      <c r="A46" s="16">
        <v>149.99414829554826</v>
      </c>
      <c r="B46" s="16">
        <v>150.01465524981202</v>
      </c>
      <c r="C46" s="13"/>
    </row>
    <row r="47" spans="1:6" ht="15.75">
      <c r="A47" s="16">
        <v>150.00462757242437</v>
      </c>
      <c r="B47" s="15">
        <v>150.05630925569838</v>
      </c>
      <c r="C47" s="13"/>
    </row>
    <row r="48" spans="1:6" ht="15.75">
      <c r="A48" s="16">
        <v>149.99643420584076</v>
      </c>
      <c r="B48" s="15">
        <v>149.96749064787213</v>
      </c>
      <c r="C48" s="13"/>
    </row>
    <row r="49" spans="1:3" ht="15.75">
      <c r="A49" s="16">
        <v>150.00850939738666</v>
      </c>
      <c r="B49" s="15">
        <v>149.97290876956646</v>
      </c>
      <c r="C49" s="13"/>
    </row>
    <row r="50" spans="1:3" ht="15.75">
      <c r="A50" s="16">
        <v>150.00146208203117</v>
      </c>
      <c r="B50" s="15">
        <v>150.00812125323424</v>
      </c>
      <c r="C50" s="13"/>
    </row>
    <row r="51" spans="1:3" ht="15.75">
      <c r="A51" s="16">
        <v>150.00012021685478</v>
      </c>
      <c r="B51" s="15">
        <v>150.00095110432207</v>
      </c>
      <c r="C51" s="13"/>
    </row>
    <row r="52" spans="1:3" ht="15.75">
      <c r="A52" s="16">
        <v>150.01624283074258</v>
      </c>
      <c r="B52" s="15">
        <v>150.02321722194171</v>
      </c>
      <c r="C52" s="13"/>
    </row>
    <row r="53" spans="1:3" ht="15.75">
      <c r="A53" s="16">
        <v>150.00514427044098</v>
      </c>
      <c r="B53" s="15">
        <v>149.96236286436982</v>
      </c>
      <c r="C53" s="13"/>
    </row>
    <row r="54" spans="1:3" ht="15.75">
      <c r="A54" s="16">
        <v>150.01814332501095</v>
      </c>
      <c r="B54" s="15">
        <v>150.02325546879902</v>
      </c>
      <c r="C54" s="13"/>
    </row>
    <row r="55" spans="1:3" ht="15.75">
      <c r="A55" s="16">
        <v>150.0136769648621</v>
      </c>
      <c r="B55" s="15">
        <v>149.97500008056548</v>
      </c>
      <c r="C55" s="13"/>
    </row>
    <row r="56" spans="1:3" ht="15.75">
      <c r="A56" s="15">
        <v>150.00714297134161</v>
      </c>
      <c r="B56" s="15">
        <v>150.00393895182154</v>
      </c>
      <c r="C56" s="13"/>
    </row>
    <row r="57" spans="1:3" ht="15.75">
      <c r="A57" s="15">
        <v>150.01766122949221</v>
      </c>
      <c r="B57" s="15">
        <v>150.00036651426063</v>
      </c>
      <c r="C57" s="13"/>
    </row>
    <row r="58" spans="1:3" ht="15.75">
      <c r="A58" s="15">
        <v>150.01308318966781</v>
      </c>
      <c r="B58" s="15">
        <v>150.00330052121109</v>
      </c>
      <c r="C58" s="13"/>
    </row>
    <row r="59" spans="1:3" ht="15.75">
      <c r="A59" s="16">
        <v>150.00987371396167</v>
      </c>
      <c r="B59" s="15">
        <v>150.00844933600689</v>
      </c>
      <c r="C59" s="13"/>
    </row>
    <row r="60" spans="1:3" ht="15.75">
      <c r="A60" s="16">
        <v>149.99332920088779</v>
      </c>
      <c r="B60" s="16">
        <v>150.02409888160625</v>
      </c>
      <c r="C60" s="13"/>
    </row>
    <row r="61" spans="1:3" ht="15.75">
      <c r="A61" s="16">
        <v>149.99740080602592</v>
      </c>
      <c r="B61" s="16">
        <v>150.01876251239617</v>
      </c>
      <c r="C61" s="13"/>
    </row>
    <row r="62" spans="1:3" ht="15.75">
      <c r="A62" s="16">
        <v>149.9880074221056</v>
      </c>
      <c r="B62" s="16">
        <v>150.02409888160625</v>
      </c>
      <c r="C62" s="13"/>
    </row>
    <row r="63" spans="1:3" ht="15.75">
      <c r="A63" s="16">
        <v>150.01511129142537</v>
      </c>
      <c r="B63" s="15">
        <v>149.97658598857356</v>
      </c>
      <c r="C63" s="13"/>
    </row>
    <row r="64" spans="1:3" ht="15.75">
      <c r="A64" s="16">
        <v>149.98070537997546</v>
      </c>
      <c r="B64" s="15">
        <v>149.98503031823927</v>
      </c>
      <c r="C64" s="13"/>
    </row>
    <row r="65" spans="1:3" ht="15.75">
      <c r="A65" s="16">
        <v>149.99953341634949</v>
      </c>
      <c r="B65" s="15">
        <v>149.99568304480078</v>
      </c>
      <c r="C65" s="13"/>
    </row>
    <row r="66" spans="1:3" ht="15.75">
      <c r="A66" s="16">
        <v>150.00471846140252</v>
      </c>
      <c r="B66" s="15">
        <v>149.98295650847408</v>
      </c>
      <c r="C66" s="13"/>
    </row>
    <row r="67" spans="1:3" ht="15.75">
      <c r="A67" s="16">
        <v>149.9854011183937</v>
      </c>
      <c r="B67" s="15">
        <v>149.97950707116672</v>
      </c>
      <c r="C67" s="13"/>
    </row>
    <row r="68" spans="1:3" ht="15.75">
      <c r="A68" s="16">
        <v>150.0041031339141</v>
      </c>
      <c r="B68" s="15">
        <v>149.99649559050818</v>
      </c>
      <c r="C68" s="13"/>
    </row>
    <row r="69" spans="1:3" ht="15.75">
      <c r="A69" s="16">
        <v>150.00538293164934</v>
      </c>
      <c r="B69" s="15">
        <v>150.00351147623294</v>
      </c>
      <c r="C69" s="13"/>
    </row>
    <row r="70" spans="1:3" ht="15.75">
      <c r="A70" s="16">
        <v>150.00629951094072</v>
      </c>
      <c r="B70" s="15">
        <v>150.0048521655628</v>
      </c>
      <c r="C70" s="13"/>
    </row>
    <row r="71" spans="1:3" ht="15.75">
      <c r="A71" s="16">
        <v>150.01945653457878</v>
      </c>
      <c r="B71" s="15">
        <v>149.95571183308786</v>
      </c>
      <c r="C71" s="13"/>
    </row>
    <row r="72" spans="1:3" ht="15.75">
      <c r="A72" s="16">
        <v>150.0020584928659</v>
      </c>
      <c r="B72" s="15">
        <v>149.99651077702151</v>
      </c>
      <c r="C72" s="13"/>
    </row>
    <row r="73" spans="1:3" ht="15.75">
      <c r="A73" s="16">
        <v>150.00565635009522</v>
      </c>
      <c r="B73" s="15">
        <v>149.96348078049516</v>
      </c>
      <c r="C73" s="13"/>
    </row>
    <row r="74" spans="1:3" ht="15.75">
      <c r="A74" s="16">
        <v>149.99073748760378</v>
      </c>
      <c r="B74" s="15">
        <v>149.96787418091057</v>
      </c>
      <c r="C74" s="13"/>
    </row>
    <row r="75" spans="1:3" ht="15.75">
      <c r="A75" s="16">
        <v>150.00648753449545</v>
      </c>
      <c r="B75" s="15">
        <v>149.98993158037607</v>
      </c>
      <c r="C75" s="13"/>
    </row>
    <row r="76" spans="1:3" ht="15.75">
      <c r="A76" s="16">
        <v>150.00168082279745</v>
      </c>
      <c r="B76" s="15">
        <v>149.98113268435219</v>
      </c>
      <c r="C76" s="13"/>
    </row>
    <row r="77" spans="1:3" ht="15.75">
      <c r="A77" s="16">
        <v>149.98937601244299</v>
      </c>
      <c r="B77" s="15">
        <v>149.96804166868884</v>
      </c>
      <c r="C77" s="13"/>
    </row>
    <row r="78" spans="1:3" ht="15.75">
      <c r="A78" s="16">
        <v>150.00680248797124</v>
      </c>
      <c r="B78" s="15">
        <v>150.01260706094803</v>
      </c>
      <c r="C78" s="13"/>
    </row>
    <row r="79" spans="1:3" ht="15.75">
      <c r="A79" s="16">
        <v>150.01477547559543</v>
      </c>
      <c r="B79" s="15">
        <v>149.97257845785944</v>
      </c>
      <c r="C79" s="13"/>
    </row>
    <row r="80" spans="1:3" ht="15.75">
      <c r="A80" s="16">
        <v>150.00951903025953</v>
      </c>
      <c r="B80" s="15">
        <v>149.98535002785729</v>
      </c>
      <c r="C80" s="13"/>
    </row>
    <row r="81" spans="1:3" ht="15.75">
      <c r="A81" s="16">
        <v>150.00610197080525</v>
      </c>
      <c r="B81" s="15">
        <v>149.95936261151184</v>
      </c>
      <c r="C81" s="13"/>
    </row>
    <row r="82" spans="1:3" ht="15.75">
      <c r="A82" s="15">
        <v>150.00714297134161</v>
      </c>
      <c r="B82" s="15">
        <v>149.99184866579068</v>
      </c>
      <c r="C82" s="13"/>
    </row>
    <row r="83" spans="1:3" ht="15.75">
      <c r="A83" s="15">
        <v>150.01766122949221</v>
      </c>
      <c r="B83" s="15">
        <v>149.98895974794473</v>
      </c>
      <c r="C83" s="13"/>
    </row>
    <row r="84" spans="1:3" ht="15.75">
      <c r="A84" s="15">
        <v>150.01308318966781</v>
      </c>
      <c r="B84" s="16">
        <v>150.01790650540698</v>
      </c>
      <c r="C84" s="13"/>
    </row>
    <row r="85" spans="1:3" ht="15.75">
      <c r="A85" s="16">
        <v>150.01105341494957</v>
      </c>
      <c r="B85" s="16">
        <v>150.01465524981202</v>
      </c>
      <c r="C85" s="13"/>
    </row>
    <row r="86" spans="1:3" ht="15.75">
      <c r="A86" s="16">
        <v>149.98164892325843</v>
      </c>
      <c r="B86" s="16">
        <v>150.01465524981202</v>
      </c>
      <c r="C86" s="13"/>
    </row>
    <row r="87" spans="1:3" ht="15.75">
      <c r="A87" s="16">
        <v>150.00239850024397</v>
      </c>
      <c r="B87" s="15">
        <v>150.00399691640928</v>
      </c>
      <c r="C87" s="13"/>
    </row>
    <row r="88" spans="1:3" ht="15.75">
      <c r="A88" s="16">
        <v>150.01230735275692</v>
      </c>
      <c r="B88" s="15">
        <v>150.00415526060868</v>
      </c>
      <c r="C88" s="13"/>
    </row>
    <row r="89" spans="1:3" ht="15.75">
      <c r="A89" s="16">
        <v>149.98527756793868</v>
      </c>
      <c r="B89" s="15">
        <v>150.01233470172517</v>
      </c>
      <c r="C89" s="13"/>
    </row>
    <row r="90" spans="1:3" ht="15.75">
      <c r="A90" s="16">
        <v>149.98615612269012</v>
      </c>
      <c r="B90" s="15">
        <v>150.01592280746488</v>
      </c>
      <c r="C90" s="13"/>
    </row>
    <row r="91" spans="1:3" ht="15.75">
      <c r="A91" s="16">
        <v>149.99898276311762</v>
      </c>
      <c r="B91" s="15">
        <v>149.94713843629205</v>
      </c>
      <c r="C91" s="13"/>
    </row>
    <row r="92" spans="1:3" ht="15.75">
      <c r="A92" s="16">
        <v>150.00698520231938</v>
      </c>
      <c r="B92" s="15">
        <v>149.99954286895576</v>
      </c>
      <c r="C92" s="13"/>
    </row>
    <row r="93" spans="1:3" ht="15.75">
      <c r="A93" s="16">
        <v>150.0142387473085</v>
      </c>
      <c r="B93" s="15">
        <v>150.01002036782319</v>
      </c>
      <c r="C93" s="13"/>
    </row>
    <row r="94" spans="1:3" ht="15.75">
      <c r="A94" s="16">
        <v>149.98737288972126</v>
      </c>
      <c r="B94" s="15">
        <v>150.0017924179034</v>
      </c>
      <c r="C94" s="13"/>
    </row>
    <row r="95" spans="1:3" ht="15.75">
      <c r="A95" s="16">
        <v>150.00461224243605</v>
      </c>
      <c r="B95" s="15">
        <v>149.98453018267986</v>
      </c>
      <c r="C95" s="13"/>
    </row>
    <row r="96" spans="1:3" ht="15.75">
      <c r="A96" s="15">
        <v>150.00714297134161</v>
      </c>
      <c r="B96" s="15">
        <v>149.99781957066452</v>
      </c>
      <c r="C96" s="13"/>
    </row>
    <row r="97" spans="1:3" ht="15.75">
      <c r="A97" s="15">
        <v>150.01766122949221</v>
      </c>
      <c r="B97" s="15">
        <v>149.98873531281708</v>
      </c>
      <c r="C97" s="13"/>
    </row>
    <row r="98" spans="1:3" ht="15.75">
      <c r="A98" s="15">
        <v>150.01308318966781</v>
      </c>
      <c r="B98" s="15">
        <v>150.03485158650798</v>
      </c>
      <c r="C98" s="13"/>
    </row>
    <row r="99" spans="1:3" ht="15.75">
      <c r="A99" s="16">
        <v>149.98367158577716</v>
      </c>
      <c r="B99" s="15">
        <v>150.00321173957471</v>
      </c>
      <c r="C99" s="13"/>
    </row>
    <row r="100" spans="1:3" ht="15.75">
      <c r="A100" s="16">
        <v>150.00291143270238</v>
      </c>
      <c r="B100" s="15">
        <v>150.0123177941887</v>
      </c>
      <c r="C100" s="13"/>
    </row>
    <row r="101" spans="1:3" ht="15.75">
      <c r="A101" s="16">
        <v>150.00300643360939</v>
      </c>
      <c r="B101" s="15">
        <v>150.02982979386326</v>
      </c>
      <c r="C101" s="13"/>
    </row>
  </sheetData>
  <mergeCells count="3">
    <mergeCell ref="I22:J22"/>
    <mergeCell ref="L22:M22"/>
    <mergeCell ref="O22:P22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F92F5-D70D-4EC2-AC1A-8DB0D23CEE28}">
  <sheetPr>
    <tabColor rgb="FFFF942C"/>
  </sheetPr>
  <dimension ref="A1:Q101"/>
  <sheetViews>
    <sheetView workbookViewId="0">
      <selection activeCell="F8" sqref="F8"/>
    </sheetView>
  </sheetViews>
  <sheetFormatPr defaultRowHeight="18.75"/>
  <cols>
    <col min="1" max="1" width="12.5703125" style="3" customWidth="1"/>
    <col min="2" max="2" width="13.140625" bestFit="1" customWidth="1"/>
    <col min="3" max="3" width="8" customWidth="1"/>
    <col min="4" max="7" width="23.140625" customWidth="1"/>
    <col min="8" max="8" width="9.140625" customWidth="1"/>
    <col min="16" max="16" width="2.42578125" customWidth="1"/>
  </cols>
  <sheetData>
    <row r="1" spans="1:17" ht="21" customHeight="1">
      <c r="A1" s="11" t="s">
        <v>142</v>
      </c>
      <c r="B1" s="11" t="s">
        <v>143</v>
      </c>
    </row>
    <row r="2" spans="1:17" ht="15.75">
      <c r="A2" s="33">
        <v>103</v>
      </c>
      <c r="B2" s="33">
        <v>70</v>
      </c>
    </row>
    <row r="3" spans="1:17" ht="15.75">
      <c r="A3" s="33">
        <v>98</v>
      </c>
      <c r="B3" s="33">
        <v>91</v>
      </c>
    </row>
    <row r="4" spans="1:17" ht="15.75">
      <c r="A4" s="33">
        <v>131</v>
      </c>
      <c r="B4" s="33">
        <v>97</v>
      </c>
    </row>
    <row r="5" spans="1:17" ht="15.75">
      <c r="A5" s="33">
        <v>123</v>
      </c>
      <c r="B5" s="33">
        <v>106</v>
      </c>
    </row>
    <row r="6" spans="1:17" ht="15.75">
      <c r="A6" s="33">
        <v>124</v>
      </c>
      <c r="B6" s="33">
        <v>104</v>
      </c>
      <c r="D6" s="36" t="s">
        <v>49</v>
      </c>
      <c r="E6" t="s">
        <v>124</v>
      </c>
    </row>
    <row r="7" spans="1:17" ht="15.75">
      <c r="A7" s="14"/>
      <c r="B7" s="28"/>
      <c r="D7" s="36" t="s">
        <v>50</v>
      </c>
      <c r="E7" t="s">
        <v>123</v>
      </c>
    </row>
    <row r="8" spans="1:17" ht="15.75">
      <c r="A8" s="14"/>
      <c r="B8" s="28"/>
      <c r="D8" s="37" t="s">
        <v>55</v>
      </c>
      <c r="E8" s="17">
        <v>0.95</v>
      </c>
    </row>
    <row r="9" spans="1:17" ht="15.75">
      <c r="A9" s="32"/>
      <c r="B9" s="32"/>
    </row>
    <row r="10" spans="1:17" ht="15.75">
      <c r="A10" s="14"/>
      <c r="B10" s="28"/>
      <c r="D10" s="37" t="s">
        <v>121</v>
      </c>
      <c r="E10" s="64">
        <f>_xlfn.VAR.S(A:A)</f>
        <v>207.70000000000073</v>
      </c>
    </row>
    <row r="11" spans="1:17" ht="15.75">
      <c r="A11" s="14"/>
      <c r="B11" s="28"/>
      <c r="D11" s="37" t="s">
        <v>122</v>
      </c>
      <c r="E11" s="64">
        <f>_xlfn.VAR.S(B:B)</f>
        <v>209.29999999999927</v>
      </c>
    </row>
    <row r="12" spans="1:17" ht="15.75">
      <c r="A12" s="14"/>
      <c r="B12" s="28"/>
    </row>
    <row r="13" spans="1:17" ht="16.5" thickBot="1">
      <c r="A13" s="14"/>
      <c r="B13" s="28"/>
      <c r="D13" s="38"/>
      <c r="E13" s="38"/>
      <c r="F13" s="38"/>
      <c r="G13" s="38"/>
      <c r="H13" s="29"/>
      <c r="I13" s="29"/>
      <c r="J13" s="29"/>
      <c r="K13" s="29"/>
      <c r="L13" s="29"/>
      <c r="M13" s="29"/>
      <c r="N13" s="29"/>
      <c r="O13" s="29"/>
      <c r="P13" s="29"/>
      <c r="Q13" s="29"/>
    </row>
    <row r="14" spans="1:17" ht="15.75">
      <c r="A14" s="14"/>
      <c r="B14" s="28"/>
      <c r="D14" s="44" t="s">
        <v>142</v>
      </c>
      <c r="E14" s="44"/>
      <c r="F14" s="44" t="s">
        <v>143</v>
      </c>
      <c r="G14" s="44"/>
      <c r="H14" s="29"/>
      <c r="I14" s="29"/>
      <c r="J14" s="29"/>
      <c r="K14" s="29"/>
      <c r="L14" s="29"/>
      <c r="M14" s="29"/>
      <c r="N14" s="29"/>
      <c r="O14" s="29"/>
      <c r="P14" s="29"/>
      <c r="Q14" s="29"/>
    </row>
    <row r="15" spans="1:17" ht="15.75">
      <c r="A15" s="14"/>
      <c r="B15" s="28"/>
      <c r="D15" s="1"/>
      <c r="E15" s="1"/>
      <c r="F15" s="1"/>
      <c r="G15" s="1"/>
      <c r="H15" s="29"/>
      <c r="I15" s="29"/>
      <c r="J15" s="29"/>
      <c r="K15" s="29"/>
      <c r="L15" s="29"/>
      <c r="M15" s="29"/>
      <c r="N15" s="29"/>
      <c r="O15" s="29"/>
      <c r="P15" s="29"/>
      <c r="Q15" s="29"/>
    </row>
    <row r="16" spans="1:17" ht="15.75">
      <c r="A16" s="14"/>
      <c r="B16" s="28"/>
      <c r="D16" s="1" t="s">
        <v>64</v>
      </c>
      <c r="E16" s="1">
        <v>115.8</v>
      </c>
      <c r="F16" s="1" t="s">
        <v>64</v>
      </c>
      <c r="G16" s="1">
        <v>93.6</v>
      </c>
      <c r="H16" s="29"/>
      <c r="I16" s="29"/>
      <c r="J16" s="29"/>
      <c r="K16" s="29"/>
      <c r="L16" s="29"/>
      <c r="M16" s="29"/>
      <c r="N16" s="29"/>
      <c r="O16" s="29"/>
      <c r="P16" s="29"/>
      <c r="Q16" s="29"/>
    </row>
    <row r="17" spans="1:17" ht="15.75">
      <c r="A17" s="14"/>
      <c r="B17" s="28"/>
      <c r="D17" s="1" t="s">
        <v>65</v>
      </c>
      <c r="E17" s="1">
        <v>6.4451532177288184</v>
      </c>
      <c r="F17" s="1" t="s">
        <v>65</v>
      </c>
      <c r="G17" s="1">
        <v>6.4699304478487134</v>
      </c>
      <c r="H17" s="29"/>
      <c r="I17" s="29"/>
      <c r="J17" s="29"/>
      <c r="K17" s="29"/>
      <c r="L17" s="29"/>
      <c r="M17" s="29"/>
      <c r="N17" s="29"/>
      <c r="O17" s="29"/>
      <c r="P17" s="29"/>
      <c r="Q17" s="29"/>
    </row>
    <row r="18" spans="1:17" ht="15.75">
      <c r="A18" s="14"/>
      <c r="B18" s="28"/>
      <c r="D18" s="1" t="s">
        <v>66</v>
      </c>
      <c r="E18" s="1">
        <v>123</v>
      </c>
      <c r="F18" s="1" t="s">
        <v>66</v>
      </c>
      <c r="G18" s="1">
        <v>97</v>
      </c>
      <c r="H18" s="29"/>
      <c r="I18" s="29"/>
      <c r="J18" s="29"/>
      <c r="K18" s="29"/>
      <c r="L18" s="29"/>
      <c r="M18" s="29"/>
      <c r="N18" s="29"/>
      <c r="O18" s="29"/>
      <c r="P18" s="29"/>
      <c r="Q18" s="29"/>
    </row>
    <row r="19" spans="1:17" ht="15.75">
      <c r="A19" s="14"/>
      <c r="B19" s="28"/>
      <c r="D19" s="1" t="s">
        <v>67</v>
      </c>
      <c r="E19" s="1" t="e">
        <v>#N/A</v>
      </c>
      <c r="F19" s="1" t="s">
        <v>67</v>
      </c>
      <c r="G19" s="1" t="e">
        <v>#N/A</v>
      </c>
      <c r="H19" s="29"/>
      <c r="I19" s="29"/>
      <c r="J19" s="29"/>
      <c r="K19" s="29"/>
      <c r="L19" s="29"/>
      <c r="M19" s="29"/>
      <c r="N19" s="29"/>
      <c r="O19" s="29"/>
      <c r="P19" s="29"/>
      <c r="Q19" s="29"/>
    </row>
    <row r="20" spans="1:17" ht="15.75">
      <c r="A20" s="14"/>
      <c r="B20" s="28"/>
      <c r="D20" s="1" t="s">
        <v>68</v>
      </c>
      <c r="E20" s="1">
        <v>14.411800720243141</v>
      </c>
      <c r="F20" s="1" t="s">
        <v>68</v>
      </c>
      <c r="G20" s="1">
        <v>14.467204291085382</v>
      </c>
      <c r="H20" s="29"/>
      <c r="I20" s="30"/>
      <c r="J20" s="30"/>
      <c r="K20" s="30"/>
      <c r="L20" s="30"/>
      <c r="M20" s="30"/>
      <c r="N20" s="30"/>
      <c r="O20" s="30"/>
      <c r="P20" s="30"/>
      <c r="Q20" s="30"/>
    </row>
    <row r="21" spans="1:17" ht="15.75">
      <c r="A21" s="14"/>
      <c r="B21" s="28"/>
      <c r="D21" s="1" t="s">
        <v>69</v>
      </c>
      <c r="E21" s="46">
        <v>207.70000000000073</v>
      </c>
      <c r="F21" s="1" t="s">
        <v>69</v>
      </c>
      <c r="G21" s="46">
        <v>209.29999999999927</v>
      </c>
      <c r="H21" s="30"/>
      <c r="I21" s="30"/>
      <c r="J21" s="30"/>
      <c r="K21" s="30"/>
      <c r="L21" s="30"/>
      <c r="M21" s="30"/>
      <c r="N21" s="30"/>
      <c r="O21" s="30"/>
      <c r="P21" s="30"/>
      <c r="Q21" s="30"/>
    </row>
    <row r="22" spans="1:17" ht="15.75">
      <c r="A22" s="14"/>
      <c r="B22" s="28"/>
      <c r="D22" s="1" t="s">
        <v>70</v>
      </c>
      <c r="E22" s="1">
        <v>-2.5577681042038485</v>
      </c>
      <c r="F22" s="1" t="s">
        <v>70</v>
      </c>
      <c r="G22" s="1">
        <v>1.8651049193852263</v>
      </c>
      <c r="H22" s="31"/>
      <c r="I22" s="30"/>
      <c r="J22" s="30"/>
      <c r="K22" s="30"/>
      <c r="L22" s="30"/>
      <c r="M22" s="30"/>
      <c r="N22" s="30"/>
      <c r="O22" s="30"/>
      <c r="P22" s="30"/>
      <c r="Q22" s="30"/>
    </row>
    <row r="23" spans="1:17" ht="15.75">
      <c r="A23" s="14"/>
      <c r="B23" s="28"/>
      <c r="D23" s="1" t="s">
        <v>71</v>
      </c>
      <c r="E23" s="1">
        <v>-0.45942129206294974</v>
      </c>
      <c r="F23" s="1" t="s">
        <v>71</v>
      </c>
      <c r="G23" s="1">
        <v>-1.3885798008993104</v>
      </c>
      <c r="H23" s="78"/>
      <c r="I23" s="78"/>
      <c r="J23" s="30"/>
      <c r="K23" s="78"/>
      <c r="L23" s="78"/>
      <c r="M23" s="30"/>
      <c r="N23" s="78"/>
      <c r="O23" s="78"/>
      <c r="P23" s="30"/>
      <c r="Q23" s="30"/>
    </row>
    <row r="24" spans="1:17" ht="15.75">
      <c r="A24" s="14"/>
      <c r="B24" s="28"/>
      <c r="D24" s="1" t="s">
        <v>72</v>
      </c>
      <c r="E24" s="1">
        <v>33</v>
      </c>
      <c r="F24" s="1" t="s">
        <v>72</v>
      </c>
      <c r="G24" s="1">
        <v>36</v>
      </c>
      <c r="H24" s="30"/>
      <c r="I24" s="30"/>
      <c r="J24" s="30"/>
      <c r="K24" s="30"/>
      <c r="L24" s="30"/>
      <c r="M24" s="30"/>
      <c r="N24" s="30"/>
      <c r="O24" s="30"/>
      <c r="P24" s="29"/>
      <c r="Q24" s="29"/>
    </row>
    <row r="25" spans="1:17" ht="15.75">
      <c r="A25" s="14"/>
      <c r="B25" s="28"/>
      <c r="D25" s="1" t="s">
        <v>2</v>
      </c>
      <c r="E25" s="1">
        <v>98</v>
      </c>
      <c r="F25" s="1" t="s">
        <v>2</v>
      </c>
      <c r="G25" s="1">
        <v>70</v>
      </c>
      <c r="H25" s="30"/>
      <c r="I25" s="30"/>
      <c r="J25" s="30"/>
      <c r="K25" s="30"/>
      <c r="L25" s="30"/>
      <c r="M25" s="30"/>
      <c r="N25" s="30"/>
      <c r="O25" s="30"/>
      <c r="P25" s="29"/>
      <c r="Q25" s="29"/>
    </row>
    <row r="26" spans="1:17" ht="15.75">
      <c r="A26" s="14"/>
      <c r="B26" s="28"/>
      <c r="D26" s="1" t="s">
        <v>73</v>
      </c>
      <c r="E26" s="1">
        <v>131</v>
      </c>
      <c r="F26" s="1" t="s">
        <v>73</v>
      </c>
      <c r="G26" s="1">
        <v>106</v>
      </c>
      <c r="H26" s="29"/>
      <c r="I26" s="29"/>
      <c r="J26" s="29"/>
      <c r="K26" s="29"/>
      <c r="L26" s="29"/>
      <c r="M26" s="29"/>
      <c r="N26" s="29"/>
      <c r="O26" s="29"/>
      <c r="P26" s="29"/>
      <c r="Q26" s="29"/>
    </row>
    <row r="27" spans="1:17" ht="15.75">
      <c r="A27" s="14"/>
      <c r="B27" s="28"/>
      <c r="D27" s="1" t="s">
        <v>74</v>
      </c>
      <c r="E27" s="1">
        <v>579</v>
      </c>
      <c r="F27" s="1" t="s">
        <v>74</v>
      </c>
      <c r="G27" s="1">
        <v>468</v>
      </c>
      <c r="H27" s="29"/>
      <c r="I27" s="29"/>
      <c r="J27" s="29"/>
      <c r="K27" s="29"/>
      <c r="L27" s="29"/>
      <c r="M27" s="29"/>
      <c r="N27" s="29"/>
      <c r="O27" s="29"/>
      <c r="P27" s="29"/>
      <c r="Q27" s="29"/>
    </row>
    <row r="28" spans="1:17" ht="15.75">
      <c r="A28" s="14"/>
      <c r="B28" s="28"/>
      <c r="D28" s="1" t="s">
        <v>75</v>
      </c>
      <c r="E28" s="1">
        <v>5</v>
      </c>
      <c r="F28" s="1" t="s">
        <v>75</v>
      </c>
      <c r="G28" s="1">
        <v>5</v>
      </c>
      <c r="H28" s="29"/>
      <c r="I28" s="29"/>
      <c r="J28" s="29"/>
      <c r="K28" s="29"/>
      <c r="L28" s="29"/>
      <c r="M28" s="29"/>
      <c r="N28" s="29"/>
      <c r="O28" s="29"/>
      <c r="P28" s="29"/>
      <c r="Q28" s="29"/>
    </row>
    <row r="29" spans="1:17" ht="16.5" thickBot="1">
      <c r="A29" s="14"/>
      <c r="B29" s="28"/>
      <c r="D29" s="2" t="s">
        <v>144</v>
      </c>
      <c r="E29" s="2">
        <v>17.894614103612984</v>
      </c>
      <c r="F29" s="2" t="s">
        <v>144</v>
      </c>
      <c r="G29" s="2">
        <v>17.963406722899723</v>
      </c>
      <c r="H29" s="29"/>
      <c r="I29" s="29"/>
      <c r="J29" s="29"/>
      <c r="K29" s="29"/>
      <c r="L29" s="29"/>
      <c r="M29" s="29"/>
      <c r="N29" s="29"/>
      <c r="O29" s="29"/>
      <c r="P29" s="29"/>
      <c r="Q29" s="29"/>
    </row>
    <row r="30" spans="1:17" ht="15.75">
      <c r="A30" s="14"/>
      <c r="B30" s="28"/>
      <c r="D30" s="39"/>
      <c r="E30" s="39"/>
      <c r="F30" s="39"/>
      <c r="G30" s="39"/>
      <c r="H30" s="29"/>
      <c r="I30" s="29"/>
      <c r="J30" s="29"/>
      <c r="K30" s="29"/>
      <c r="L30" s="29"/>
      <c r="M30" s="29"/>
      <c r="N30" s="29"/>
      <c r="O30" s="29"/>
      <c r="P30" s="29"/>
      <c r="Q30" s="29"/>
    </row>
    <row r="31" spans="1:17" ht="15.75">
      <c r="A31" s="14"/>
      <c r="B31" s="28"/>
      <c r="D31" t="s">
        <v>93</v>
      </c>
      <c r="G31" s="39"/>
      <c r="H31" s="29"/>
      <c r="I31" s="29"/>
      <c r="J31" s="29"/>
      <c r="K31" s="29"/>
      <c r="L31" s="29"/>
      <c r="M31" s="29"/>
      <c r="N31" s="29"/>
      <c r="O31" s="29"/>
      <c r="P31" s="29"/>
      <c r="Q31" s="29"/>
    </row>
    <row r="32" spans="1:17" ht="16.5" thickBot="1">
      <c r="A32" s="14"/>
      <c r="B32" s="28"/>
      <c r="G32" s="39"/>
      <c r="H32" s="29"/>
      <c r="I32" s="29"/>
      <c r="J32" s="29"/>
      <c r="K32" s="29"/>
      <c r="L32" s="29"/>
      <c r="M32" s="29"/>
      <c r="N32" s="29"/>
      <c r="O32" s="29"/>
      <c r="P32" s="29"/>
      <c r="Q32" s="29"/>
    </row>
    <row r="33" spans="1:17" ht="15.75">
      <c r="A33" s="14"/>
      <c r="B33" s="28"/>
      <c r="D33" s="44"/>
      <c r="E33" s="44" t="s">
        <v>142</v>
      </c>
      <c r="F33" s="44" t="s">
        <v>143</v>
      </c>
      <c r="G33" s="39"/>
      <c r="H33" s="29"/>
      <c r="I33" s="29"/>
      <c r="J33" s="29"/>
      <c r="K33" s="29"/>
      <c r="L33" s="29"/>
      <c r="M33" s="29"/>
      <c r="N33" s="29"/>
      <c r="O33" s="29"/>
      <c r="P33" s="29"/>
      <c r="Q33" s="29"/>
    </row>
    <row r="34" spans="1:17" ht="15.75">
      <c r="A34" s="14"/>
      <c r="B34" s="28"/>
      <c r="D34" s="1" t="s">
        <v>64</v>
      </c>
      <c r="E34" s="1">
        <v>115.8</v>
      </c>
      <c r="F34" s="1">
        <v>93.6</v>
      </c>
      <c r="G34" s="39"/>
      <c r="H34" s="29"/>
      <c r="I34" s="29"/>
      <c r="J34" s="29"/>
      <c r="K34" s="29"/>
      <c r="L34" s="29"/>
      <c r="M34" s="29"/>
      <c r="N34" s="29"/>
      <c r="O34" s="29"/>
      <c r="P34" s="29"/>
      <c r="Q34" s="29"/>
    </row>
    <row r="35" spans="1:17" ht="15.75">
      <c r="A35" s="14"/>
      <c r="B35" s="28"/>
      <c r="D35" s="1" t="s">
        <v>94</v>
      </c>
      <c r="E35" s="1">
        <v>207.70000000000073</v>
      </c>
      <c r="F35" s="1">
        <v>209.29999999999927</v>
      </c>
      <c r="G35" s="39"/>
      <c r="H35" s="29"/>
      <c r="I35" s="29"/>
      <c r="J35" s="29"/>
      <c r="K35" s="29"/>
      <c r="L35" s="29"/>
      <c r="M35" s="29"/>
      <c r="N35" s="29"/>
      <c r="O35" s="29"/>
      <c r="P35" s="29"/>
      <c r="Q35" s="29"/>
    </row>
    <row r="36" spans="1:17" ht="15.75">
      <c r="A36" s="14"/>
      <c r="B36" s="28"/>
      <c r="D36" s="1" t="s">
        <v>85</v>
      </c>
      <c r="E36" s="1">
        <v>5</v>
      </c>
      <c r="F36" s="1">
        <v>5</v>
      </c>
      <c r="G36" s="39"/>
      <c r="H36" s="29"/>
      <c r="I36" s="29"/>
      <c r="J36" s="29"/>
      <c r="K36" s="29"/>
      <c r="L36" s="29"/>
      <c r="M36" s="29"/>
      <c r="N36" s="29"/>
      <c r="O36" s="29"/>
      <c r="P36" s="29"/>
      <c r="Q36" s="29"/>
    </row>
    <row r="37" spans="1:17" ht="15.75">
      <c r="A37" s="14"/>
      <c r="B37" s="28"/>
      <c r="D37" s="1" t="s">
        <v>95</v>
      </c>
      <c r="E37" s="1">
        <v>208.5</v>
      </c>
      <c r="F37" s="1"/>
      <c r="G37" s="39"/>
      <c r="H37" s="29"/>
      <c r="I37" s="29"/>
      <c r="J37" s="29"/>
      <c r="K37" s="29"/>
      <c r="L37" s="29"/>
      <c r="M37" s="29"/>
      <c r="N37" s="29"/>
      <c r="O37" s="29"/>
      <c r="P37" s="29"/>
      <c r="Q37" s="29"/>
    </row>
    <row r="38" spans="1:17" ht="15.75">
      <c r="A38" s="14"/>
      <c r="B38" s="28"/>
      <c r="D38" s="1" t="s">
        <v>86</v>
      </c>
      <c r="E38" s="1">
        <v>0</v>
      </c>
      <c r="F38" s="1"/>
      <c r="G38" s="39"/>
      <c r="H38" s="29"/>
      <c r="I38" s="29"/>
      <c r="J38" s="29"/>
      <c r="K38" s="29"/>
      <c r="L38" s="29"/>
      <c r="M38" s="29"/>
      <c r="N38" s="29"/>
      <c r="O38" s="29"/>
      <c r="P38" s="29"/>
      <c r="Q38" s="29"/>
    </row>
    <row r="39" spans="1:17" ht="15.75">
      <c r="A39" s="14"/>
      <c r="B39" s="28"/>
      <c r="D39" s="1" t="s">
        <v>96</v>
      </c>
      <c r="E39" s="1">
        <v>8</v>
      </c>
      <c r="F39" s="1"/>
      <c r="G39" s="39"/>
      <c r="H39" s="29"/>
      <c r="I39" s="29"/>
      <c r="J39" s="29"/>
      <c r="K39" s="29"/>
      <c r="L39" s="29"/>
      <c r="M39" s="29"/>
      <c r="N39" s="29"/>
      <c r="O39" s="29"/>
      <c r="P39" s="29"/>
      <c r="Q39" s="29"/>
    </row>
    <row r="40" spans="1:17" ht="15.75">
      <c r="A40" s="14"/>
      <c r="B40" s="28"/>
      <c r="D40" s="62" t="s">
        <v>97</v>
      </c>
      <c r="E40" s="62">
        <v>2.4309159833251361</v>
      </c>
      <c r="F40" s="1"/>
      <c r="G40" s="39"/>
      <c r="H40" s="29"/>
      <c r="I40" s="29"/>
      <c r="J40" s="29"/>
      <c r="K40" s="29"/>
      <c r="L40" s="29"/>
      <c r="M40" s="29"/>
      <c r="N40" s="29"/>
      <c r="O40" s="29"/>
      <c r="P40" s="29"/>
      <c r="Q40" s="29"/>
    </row>
    <row r="41" spans="1:17" ht="15.75">
      <c r="A41" s="14"/>
      <c r="B41" s="28"/>
      <c r="D41" s="1" t="s">
        <v>98</v>
      </c>
      <c r="E41" s="1">
        <v>2.0571704996947257E-2</v>
      </c>
      <c r="F41" s="1"/>
      <c r="G41" s="39"/>
      <c r="H41" s="29"/>
      <c r="I41" s="29"/>
      <c r="J41" s="29"/>
      <c r="K41" s="29"/>
      <c r="L41" s="29"/>
      <c r="M41" s="29"/>
      <c r="N41" s="29"/>
      <c r="O41" s="29"/>
      <c r="P41" s="29"/>
      <c r="Q41" s="29"/>
    </row>
    <row r="42" spans="1:17" ht="15.75">
      <c r="A42" s="14"/>
      <c r="B42" s="28"/>
      <c r="D42" s="1" t="s">
        <v>99</v>
      </c>
      <c r="E42" s="1">
        <v>1.8595480375308981</v>
      </c>
      <c r="F42" s="1"/>
      <c r="G42" s="39"/>
      <c r="H42" s="29"/>
      <c r="I42" s="29"/>
      <c r="J42" s="29"/>
      <c r="K42" s="29"/>
      <c r="L42" s="29"/>
      <c r="M42" s="29"/>
      <c r="N42" s="29"/>
      <c r="O42" s="29"/>
      <c r="P42" s="29"/>
      <c r="Q42" s="29"/>
    </row>
    <row r="43" spans="1:17" ht="15.75">
      <c r="A43" s="14"/>
      <c r="B43" s="28"/>
      <c r="D43" s="1" t="s">
        <v>100</v>
      </c>
      <c r="E43" s="1">
        <v>4.1143409993894514E-2</v>
      </c>
      <c r="F43" s="1"/>
      <c r="G43" s="39"/>
      <c r="H43" s="29"/>
      <c r="I43" s="29"/>
      <c r="J43" s="29"/>
      <c r="K43" s="29"/>
      <c r="L43" s="29"/>
      <c r="M43" s="29"/>
      <c r="N43" s="29"/>
      <c r="O43" s="29"/>
      <c r="P43" s="29"/>
      <c r="Q43" s="29"/>
    </row>
    <row r="44" spans="1:17" ht="16.5" thickBot="1">
      <c r="A44" s="14"/>
      <c r="B44" s="28"/>
      <c r="D44" s="69" t="s">
        <v>101</v>
      </c>
      <c r="E44" s="69">
        <v>2.3060041352041671</v>
      </c>
      <c r="F44" s="2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</row>
    <row r="45" spans="1:17" ht="15.75">
      <c r="A45" s="14"/>
      <c r="B45" s="28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</row>
    <row r="46" spans="1:17" ht="15.75">
      <c r="A46" s="14"/>
      <c r="B46" s="28"/>
      <c r="D46" s="36" t="s">
        <v>14</v>
      </c>
      <c r="E46" s="55" t="str">
        <f>IF(AND(E40&lt;=E44,E40&gt;-E44),E6,E7)</f>
        <v>ortalama1≠ortalama2</v>
      </c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</row>
    <row r="47" spans="1:17" ht="15.75">
      <c r="A47" s="14"/>
      <c r="B47" s="28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</row>
    <row r="48" spans="1:17" ht="15.75">
      <c r="A48" s="14"/>
      <c r="B48" s="28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</row>
    <row r="49" spans="1:17" ht="15.75">
      <c r="A49" s="14"/>
      <c r="B49" s="28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</row>
    <row r="50" spans="1:17" ht="15.75">
      <c r="A50" s="14"/>
      <c r="B50" s="28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</row>
    <row r="51" spans="1:17" ht="15.75">
      <c r="A51" s="14"/>
      <c r="B51" s="28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</row>
    <row r="52" spans="1:17" ht="15.75">
      <c r="A52" s="14"/>
      <c r="B52" s="28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</row>
    <row r="53" spans="1:17" ht="15.75">
      <c r="A53" s="14"/>
      <c r="B53" s="28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</row>
    <row r="54" spans="1:17" ht="15.75">
      <c r="A54" s="14"/>
      <c r="B54" s="28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</row>
    <row r="55" spans="1:17" ht="15.75">
      <c r="A55" s="14"/>
      <c r="B55" s="28"/>
    </row>
    <row r="56" spans="1:17" ht="15.75">
      <c r="A56" s="14"/>
      <c r="B56" s="28"/>
    </row>
    <row r="57" spans="1:17" ht="15.75">
      <c r="A57" s="14"/>
      <c r="B57" s="28"/>
    </row>
    <row r="58" spans="1:17" ht="15.75">
      <c r="A58" s="14"/>
      <c r="B58" s="28"/>
    </row>
    <row r="59" spans="1:17" ht="15.75">
      <c r="A59" s="14"/>
      <c r="B59" s="28"/>
    </row>
    <row r="60" spans="1:17" ht="15.75">
      <c r="A60" s="14"/>
      <c r="B60" s="28"/>
    </row>
    <row r="61" spans="1:17" ht="15.75">
      <c r="A61" s="14"/>
      <c r="B61" s="28"/>
    </row>
    <row r="62" spans="1:17" ht="15.75">
      <c r="A62" s="14"/>
      <c r="B62" s="28"/>
    </row>
    <row r="63" spans="1:17" ht="15.75">
      <c r="A63" s="14"/>
      <c r="B63" s="28"/>
    </row>
    <row r="64" spans="1:17" ht="15.75">
      <c r="A64" s="14"/>
      <c r="B64" s="28"/>
    </row>
    <row r="65" spans="1:2" ht="15.75">
      <c r="A65" s="14"/>
      <c r="B65" s="28"/>
    </row>
    <row r="66" spans="1:2" ht="15.75">
      <c r="A66" s="14"/>
      <c r="B66" s="28"/>
    </row>
    <row r="67" spans="1:2" ht="15.75">
      <c r="A67" s="14"/>
      <c r="B67" s="28"/>
    </row>
    <row r="68" spans="1:2" ht="15.75">
      <c r="A68" s="14"/>
      <c r="B68" s="28"/>
    </row>
    <row r="69" spans="1:2" ht="15.75">
      <c r="A69" s="14"/>
      <c r="B69" s="28"/>
    </row>
    <row r="70" spans="1:2" ht="15.75">
      <c r="A70" s="14"/>
      <c r="B70" s="28"/>
    </row>
    <row r="71" spans="1:2" ht="15.75">
      <c r="A71" s="14"/>
      <c r="B71" s="28"/>
    </row>
    <row r="72" spans="1:2" ht="15.75">
      <c r="A72" s="14"/>
      <c r="B72" s="28"/>
    </row>
    <row r="73" spans="1:2" ht="15.75">
      <c r="A73" s="14"/>
      <c r="B73" s="28"/>
    </row>
    <row r="74" spans="1:2" ht="15.75">
      <c r="A74" s="14"/>
      <c r="B74" s="28"/>
    </row>
    <row r="75" spans="1:2" ht="15.75">
      <c r="A75" s="14"/>
      <c r="B75" s="28"/>
    </row>
    <row r="76" spans="1:2" ht="15.75">
      <c r="A76" s="14"/>
      <c r="B76" s="28"/>
    </row>
    <row r="77" spans="1:2" ht="15.75">
      <c r="A77" s="14"/>
      <c r="B77" s="28"/>
    </row>
    <row r="78" spans="1:2" ht="15.75">
      <c r="A78" s="14"/>
      <c r="B78" s="28"/>
    </row>
    <row r="79" spans="1:2" ht="15.75">
      <c r="A79" s="14"/>
      <c r="B79" s="28"/>
    </row>
    <row r="80" spans="1:2" ht="15.75">
      <c r="A80" s="14"/>
      <c r="B80" s="28"/>
    </row>
    <row r="81" spans="1:2" ht="15.75">
      <c r="A81" s="14"/>
      <c r="B81" s="28"/>
    </row>
    <row r="82" spans="1:2" ht="15.75">
      <c r="A82" s="14"/>
      <c r="B82" s="28"/>
    </row>
    <row r="83" spans="1:2" ht="15.75">
      <c r="A83" s="14"/>
      <c r="B83" s="28"/>
    </row>
    <row r="84" spans="1:2" ht="15.75">
      <c r="A84" s="14"/>
      <c r="B84" s="28"/>
    </row>
    <row r="85" spans="1:2" ht="15.75">
      <c r="A85" s="14"/>
      <c r="B85" s="28"/>
    </row>
    <row r="86" spans="1:2" ht="15.75">
      <c r="A86" s="14"/>
      <c r="B86" s="28"/>
    </row>
    <row r="87" spans="1:2" ht="15.75">
      <c r="A87" s="14"/>
      <c r="B87" s="28"/>
    </row>
    <row r="88" spans="1:2" ht="15.75">
      <c r="A88" s="14"/>
      <c r="B88" s="28"/>
    </row>
    <row r="89" spans="1:2" ht="15.75">
      <c r="A89" s="14"/>
      <c r="B89" s="28"/>
    </row>
    <row r="90" spans="1:2" ht="15.75">
      <c r="A90" s="14"/>
      <c r="B90" s="28"/>
    </row>
    <row r="91" spans="1:2" ht="15.75">
      <c r="A91" s="14"/>
      <c r="B91" s="28"/>
    </row>
    <row r="92" spans="1:2" ht="15.75">
      <c r="A92" s="14"/>
      <c r="B92" s="28"/>
    </row>
    <row r="93" spans="1:2" ht="15.75">
      <c r="A93" s="14"/>
      <c r="B93" s="28"/>
    </row>
    <row r="94" spans="1:2" ht="15.75">
      <c r="A94" s="14"/>
      <c r="B94" s="28"/>
    </row>
    <row r="95" spans="1:2" ht="15.75">
      <c r="A95" s="14"/>
      <c r="B95" s="28"/>
    </row>
    <row r="96" spans="1:2" ht="15.75">
      <c r="A96" s="14"/>
      <c r="B96" s="28"/>
    </row>
    <row r="97" spans="1:2" ht="15.75">
      <c r="A97" s="14"/>
      <c r="B97" s="28"/>
    </row>
    <row r="98" spans="1:2" ht="15.75">
      <c r="A98" s="14"/>
      <c r="B98" s="28"/>
    </row>
    <row r="99" spans="1:2" ht="15.75">
      <c r="A99" s="14"/>
      <c r="B99" s="28"/>
    </row>
    <row r="100" spans="1:2" ht="15.75">
      <c r="A100" s="14"/>
      <c r="B100" s="28"/>
    </row>
    <row r="101" spans="1:2" ht="15.75">
      <c r="A101" s="14"/>
      <c r="B101" s="28"/>
    </row>
  </sheetData>
  <mergeCells count="3">
    <mergeCell ref="H23:I23"/>
    <mergeCell ref="K23:L23"/>
    <mergeCell ref="N23:O23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DFF8E-514E-4E47-895D-3D6BCC69C423}">
  <sheetPr>
    <tabColor theme="8"/>
  </sheetPr>
  <dimension ref="A1:Q101"/>
  <sheetViews>
    <sheetView workbookViewId="0">
      <selection activeCell="P14" sqref="P14"/>
    </sheetView>
  </sheetViews>
  <sheetFormatPr defaultRowHeight="18.75"/>
  <cols>
    <col min="1" max="1" width="12.5703125" style="80" customWidth="1"/>
    <col min="2" max="2" width="12.5703125" customWidth="1"/>
    <col min="3" max="3" width="8" customWidth="1"/>
    <col min="4" max="7" width="23.140625" customWidth="1"/>
    <col min="8" max="8" width="9.140625" customWidth="1"/>
    <col min="16" max="16" width="2.42578125" customWidth="1"/>
  </cols>
  <sheetData>
    <row r="1" spans="1:7" ht="21" customHeight="1">
      <c r="A1" s="11" t="s">
        <v>162</v>
      </c>
      <c r="B1" s="11" t="s">
        <v>163</v>
      </c>
    </row>
    <row r="2" spans="1:7" ht="15.75">
      <c r="A2" s="16">
        <v>149.999</v>
      </c>
      <c r="B2" s="15">
        <v>149.9948</v>
      </c>
    </row>
    <row r="3" spans="1:7" ht="15.75">
      <c r="A3" s="16">
        <v>149.98929999999999</v>
      </c>
      <c r="B3" s="15">
        <v>149.99449999999999</v>
      </c>
    </row>
    <row r="4" spans="1:7" ht="15.75">
      <c r="A4" s="16">
        <v>149.99850000000001</v>
      </c>
      <c r="B4" s="15">
        <v>149.99209999999999</v>
      </c>
    </row>
    <row r="5" spans="1:7" ht="15.75">
      <c r="A5" s="16">
        <v>150.00710000000001</v>
      </c>
      <c r="B5" s="15">
        <v>149.9811</v>
      </c>
    </row>
    <row r="6" spans="1:7" ht="15.75">
      <c r="A6" s="16">
        <v>149.9991</v>
      </c>
      <c r="B6" s="15">
        <v>149.99709999999999</v>
      </c>
      <c r="D6" s="36" t="s">
        <v>49</v>
      </c>
      <c r="E6" t="s">
        <v>124</v>
      </c>
    </row>
    <row r="7" spans="1:7" ht="15.75">
      <c r="A7" s="16"/>
      <c r="B7" s="15"/>
      <c r="D7" s="36" t="s">
        <v>50</v>
      </c>
      <c r="E7" t="s">
        <v>123</v>
      </c>
    </row>
    <row r="8" spans="1:7" ht="15.75">
      <c r="A8" s="16"/>
      <c r="B8" s="15"/>
      <c r="D8" s="37" t="s">
        <v>55</v>
      </c>
      <c r="E8" s="17">
        <v>0.95</v>
      </c>
    </row>
    <row r="9" spans="1:7" ht="15.75">
      <c r="A9" s="91"/>
      <c r="B9" s="91"/>
    </row>
    <row r="10" spans="1:7" ht="15.75">
      <c r="A10" s="16"/>
      <c r="B10" s="15"/>
      <c r="D10" s="37" t="s">
        <v>121</v>
      </c>
      <c r="E10" s="64">
        <f>_xlfn.VAR.S(A:A)</f>
        <v>3.9790000000099466E-5</v>
      </c>
    </row>
    <row r="11" spans="1:7" ht="15.75">
      <c r="A11" s="16"/>
      <c r="B11" s="15"/>
      <c r="D11" s="37" t="s">
        <v>122</v>
      </c>
      <c r="E11" s="64">
        <f>_xlfn.VAR.S(B:B)</f>
        <v>3.972199999996392E-5</v>
      </c>
    </row>
    <row r="12" spans="1:7" ht="15.75">
      <c r="A12" s="16"/>
      <c r="B12" s="15"/>
    </row>
    <row r="13" spans="1:7" ht="16.5" thickBot="1">
      <c r="A13" s="16"/>
      <c r="B13" s="15"/>
      <c r="D13" s="92"/>
      <c r="E13" s="92"/>
      <c r="F13" s="92"/>
      <c r="G13" s="92"/>
    </row>
    <row r="14" spans="1:7" ht="15.75">
      <c r="A14" s="16"/>
      <c r="B14" s="15"/>
      <c r="D14" s="83" t="s">
        <v>162</v>
      </c>
      <c r="E14" s="83"/>
      <c r="F14" s="83" t="s">
        <v>163</v>
      </c>
      <c r="G14" s="83"/>
    </row>
    <row r="15" spans="1:7" ht="15.75">
      <c r="A15" s="16"/>
      <c r="B15" s="15"/>
    </row>
    <row r="16" spans="1:7" ht="15.75">
      <c r="A16" s="16"/>
      <c r="B16" s="15"/>
      <c r="D16" t="s">
        <v>64</v>
      </c>
      <c r="E16">
        <v>149.99860000000001</v>
      </c>
      <c r="F16" t="s">
        <v>64</v>
      </c>
      <c r="G16">
        <v>149.99191999999999</v>
      </c>
    </row>
    <row r="17" spans="1:17" ht="15.75">
      <c r="A17" s="16"/>
      <c r="B17" s="15"/>
      <c r="D17" t="s">
        <v>65</v>
      </c>
      <c r="E17">
        <v>2.8209927330675442E-3</v>
      </c>
      <c r="F17" t="s">
        <v>65</v>
      </c>
      <c r="G17">
        <v>2.8185812033703736E-3</v>
      </c>
    </row>
    <row r="18" spans="1:17" ht="15.75">
      <c r="A18" s="16"/>
      <c r="B18" s="15"/>
      <c r="D18" t="s">
        <v>66</v>
      </c>
      <c r="E18">
        <v>149.999</v>
      </c>
      <c r="F18" t="s">
        <v>66</v>
      </c>
      <c r="G18">
        <v>149.99449999999999</v>
      </c>
    </row>
    <row r="19" spans="1:17" ht="15.75">
      <c r="A19" s="16"/>
      <c r="B19" s="15"/>
      <c r="D19" t="s">
        <v>67</v>
      </c>
      <c r="E19" t="e">
        <v>#N/A</v>
      </c>
      <c r="F19" t="s">
        <v>67</v>
      </c>
      <c r="G19" t="e">
        <v>#N/A</v>
      </c>
    </row>
    <row r="20" spans="1:17" ht="15.75">
      <c r="A20" s="16"/>
      <c r="B20" s="15"/>
      <c r="D20" t="s">
        <v>68</v>
      </c>
      <c r="E20">
        <v>6.3079315151719478E-3</v>
      </c>
      <c r="F20" t="s">
        <v>68</v>
      </c>
      <c r="G20">
        <v>6.3025391708393151E-3</v>
      </c>
      <c r="I20" s="9"/>
      <c r="J20" s="9"/>
      <c r="K20" s="9"/>
      <c r="L20" s="9"/>
      <c r="M20" s="9"/>
      <c r="N20" s="9"/>
      <c r="O20" s="9"/>
      <c r="P20" s="9"/>
      <c r="Q20" s="9"/>
    </row>
    <row r="21" spans="1:17" ht="15.75">
      <c r="A21" s="16"/>
      <c r="B21" s="15"/>
      <c r="D21" t="s">
        <v>69</v>
      </c>
      <c r="E21" s="93">
        <v>3.9790000000099466E-5</v>
      </c>
      <c r="F21" t="s">
        <v>69</v>
      </c>
      <c r="G21" s="93">
        <v>3.972199999996392E-5</v>
      </c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 ht="15.75">
      <c r="A22" s="16"/>
      <c r="B22" s="15"/>
      <c r="D22" t="s">
        <v>70</v>
      </c>
      <c r="E22">
        <v>2.0274104921742087</v>
      </c>
      <c r="F22" t="s">
        <v>70</v>
      </c>
      <c r="G22">
        <v>3.5181635497472179</v>
      </c>
      <c r="H22" s="19"/>
      <c r="I22" s="9"/>
      <c r="J22" s="9"/>
      <c r="K22" s="9"/>
      <c r="L22" s="9"/>
      <c r="M22" s="9"/>
      <c r="N22" s="9"/>
      <c r="O22" s="9"/>
      <c r="P22" s="9"/>
      <c r="Q22" s="9"/>
    </row>
    <row r="23" spans="1:17" ht="15.75">
      <c r="A23" s="16"/>
      <c r="B23" s="15"/>
      <c r="D23" t="s">
        <v>71</v>
      </c>
      <c r="E23">
        <v>-0.31548739518076652</v>
      </c>
      <c r="F23" t="s">
        <v>71</v>
      </c>
      <c r="G23">
        <v>-1.8085790889759983</v>
      </c>
      <c r="H23" s="77"/>
      <c r="I23" s="77"/>
      <c r="J23" s="9"/>
      <c r="K23" s="77"/>
      <c r="L23" s="77"/>
      <c r="M23" s="9"/>
      <c r="N23" s="77"/>
      <c r="O23" s="77"/>
      <c r="P23" s="9"/>
      <c r="Q23" s="9"/>
    </row>
    <row r="24" spans="1:17" ht="15.75">
      <c r="A24" s="16"/>
      <c r="B24" s="15"/>
      <c r="D24" t="s">
        <v>72</v>
      </c>
      <c r="E24">
        <v>1.7800000000022465E-2</v>
      </c>
      <c r="F24" t="s">
        <v>72</v>
      </c>
      <c r="G24">
        <v>1.5999999999991132E-2</v>
      </c>
      <c r="H24" s="9"/>
      <c r="I24" s="9"/>
      <c r="J24" s="9"/>
      <c r="K24" s="9"/>
      <c r="L24" s="9"/>
      <c r="M24" s="9"/>
      <c r="N24" s="9"/>
      <c r="O24" s="9"/>
    </row>
    <row r="25" spans="1:17" ht="15.75">
      <c r="A25" s="16"/>
      <c r="B25" s="15"/>
      <c r="D25" t="s">
        <v>2</v>
      </c>
      <c r="E25">
        <v>149.98929999999999</v>
      </c>
      <c r="F25" t="s">
        <v>2</v>
      </c>
      <c r="G25">
        <v>149.9811</v>
      </c>
      <c r="H25" s="9"/>
      <c r="I25" s="9"/>
      <c r="J25" s="9"/>
      <c r="K25" s="9"/>
      <c r="L25" s="9"/>
      <c r="M25" s="9"/>
      <c r="N25" s="9"/>
      <c r="O25" s="9"/>
    </row>
    <row r="26" spans="1:17" ht="15.75">
      <c r="A26" s="16"/>
      <c r="B26" s="15"/>
      <c r="D26" t="s">
        <v>73</v>
      </c>
      <c r="E26">
        <v>150.00710000000001</v>
      </c>
      <c r="F26" t="s">
        <v>73</v>
      </c>
      <c r="G26">
        <v>149.99709999999999</v>
      </c>
    </row>
    <row r="27" spans="1:17" ht="15.75">
      <c r="A27" s="16"/>
      <c r="B27" s="15"/>
      <c r="D27" t="s">
        <v>74</v>
      </c>
      <c r="E27">
        <v>749.99300000000005</v>
      </c>
      <c r="F27" t="s">
        <v>74</v>
      </c>
      <c r="G27">
        <v>749.95959999999991</v>
      </c>
    </row>
    <row r="28" spans="1:17" ht="16.5" thickBot="1">
      <c r="A28" s="16"/>
      <c r="B28" s="15"/>
      <c r="D28" s="88" t="s">
        <v>75</v>
      </c>
      <c r="E28" s="88">
        <v>5</v>
      </c>
      <c r="F28" s="88" t="s">
        <v>75</v>
      </c>
      <c r="G28" s="88">
        <v>5</v>
      </c>
    </row>
    <row r="29" spans="1:17" ht="15.75">
      <c r="A29" s="16"/>
      <c r="B29" s="15"/>
    </row>
    <row r="30" spans="1:17" ht="15.75">
      <c r="A30" s="16"/>
      <c r="B30" s="15"/>
    </row>
    <row r="31" spans="1:17" ht="15.75">
      <c r="A31" s="16"/>
      <c r="B31" s="15"/>
      <c r="D31" t="s">
        <v>93</v>
      </c>
    </row>
    <row r="32" spans="1:17" ht="16.5" thickBot="1">
      <c r="A32" s="16"/>
      <c r="B32" s="15"/>
    </row>
    <row r="33" spans="1:6" ht="15.75">
      <c r="A33" s="16"/>
      <c r="B33" s="15"/>
      <c r="D33" s="83"/>
      <c r="E33" s="83" t="s">
        <v>162</v>
      </c>
      <c r="F33" s="83" t="s">
        <v>163</v>
      </c>
    </row>
    <row r="34" spans="1:6" ht="15.75">
      <c r="A34" s="16"/>
      <c r="B34" s="15"/>
      <c r="D34" t="s">
        <v>64</v>
      </c>
      <c r="E34">
        <v>149.99860000000001</v>
      </c>
      <c r="F34">
        <v>149.99191999999999</v>
      </c>
    </row>
    <row r="35" spans="1:6" ht="15.75">
      <c r="A35" s="16"/>
      <c r="B35" s="15"/>
      <c r="D35" t="s">
        <v>94</v>
      </c>
      <c r="E35">
        <v>3.9790000000099466E-5</v>
      </c>
      <c r="F35">
        <v>3.972199999996392E-5</v>
      </c>
    </row>
    <row r="36" spans="1:6" ht="15.75">
      <c r="A36" s="16"/>
      <c r="B36" s="15"/>
      <c r="D36" t="s">
        <v>85</v>
      </c>
      <c r="E36">
        <v>5</v>
      </c>
      <c r="F36">
        <v>5</v>
      </c>
    </row>
    <row r="37" spans="1:6" ht="15.75">
      <c r="A37" s="16"/>
      <c r="B37" s="15"/>
      <c r="D37" t="s">
        <v>95</v>
      </c>
      <c r="E37">
        <v>3.9756000000031689E-5</v>
      </c>
    </row>
    <row r="38" spans="1:6" ht="15.75">
      <c r="A38" s="16"/>
      <c r="B38" s="15"/>
      <c r="D38" t="s">
        <v>86</v>
      </c>
      <c r="E38">
        <v>0</v>
      </c>
    </row>
    <row r="39" spans="1:6" ht="15.75">
      <c r="A39" s="16"/>
      <c r="B39" s="15"/>
      <c r="D39" t="s">
        <v>96</v>
      </c>
      <c r="E39">
        <v>8</v>
      </c>
    </row>
    <row r="40" spans="1:6" ht="15.75">
      <c r="A40" s="16"/>
      <c r="B40" s="15"/>
      <c r="D40" t="s">
        <v>97</v>
      </c>
      <c r="E40" s="84">
        <v>1.6751169218575821</v>
      </c>
    </row>
    <row r="41" spans="1:6" ht="15.75">
      <c r="A41" s="16"/>
      <c r="B41" s="15"/>
      <c r="D41" t="s">
        <v>98</v>
      </c>
      <c r="E41">
        <v>6.6220723568422346E-2</v>
      </c>
    </row>
    <row r="42" spans="1:6" ht="15.75">
      <c r="A42" s="16"/>
      <c r="B42" s="15"/>
      <c r="D42" t="s">
        <v>99</v>
      </c>
      <c r="E42">
        <v>1.8595480375308981</v>
      </c>
    </row>
    <row r="43" spans="1:6" ht="15.75">
      <c r="A43" s="16"/>
      <c r="B43" s="15"/>
      <c r="D43" t="s">
        <v>100</v>
      </c>
      <c r="E43">
        <v>0.13244144713684469</v>
      </c>
    </row>
    <row r="44" spans="1:6" ht="16.5" thickBot="1">
      <c r="A44" s="16"/>
      <c r="B44" s="15"/>
      <c r="D44" s="88" t="s">
        <v>101</v>
      </c>
      <c r="E44" s="86">
        <v>2.3060041352041671</v>
      </c>
      <c r="F44" s="88"/>
    </row>
    <row r="45" spans="1:6" ht="15.75">
      <c r="A45" s="16"/>
      <c r="B45" s="15"/>
    </row>
    <row r="46" spans="1:6" ht="15.75">
      <c r="A46" s="16"/>
      <c r="B46" s="15"/>
      <c r="E46" t="s">
        <v>102</v>
      </c>
    </row>
    <row r="47" spans="1:6" ht="15.75">
      <c r="A47" s="16"/>
      <c r="B47" s="15"/>
    </row>
    <row r="48" spans="1:6" ht="15.75">
      <c r="A48" s="16"/>
      <c r="B48" s="15"/>
    </row>
    <row r="49" spans="1:2" ht="15.75">
      <c r="A49" s="16"/>
      <c r="B49" s="15"/>
    </row>
    <row r="50" spans="1:2" ht="15.75">
      <c r="A50" s="16"/>
      <c r="B50" s="15"/>
    </row>
    <row r="51" spans="1:2" ht="15.75">
      <c r="A51" s="16"/>
      <c r="B51" s="15"/>
    </row>
    <row r="52" spans="1:2" ht="15.75">
      <c r="A52" s="16"/>
      <c r="B52" s="15"/>
    </row>
    <row r="53" spans="1:2" ht="15.75">
      <c r="A53" s="16"/>
      <c r="B53" s="15"/>
    </row>
    <row r="54" spans="1:2" ht="15.75">
      <c r="A54" s="16"/>
      <c r="B54" s="15"/>
    </row>
    <row r="55" spans="1:2" ht="15.75">
      <c r="A55" s="16"/>
      <c r="B55" s="15"/>
    </row>
    <row r="56" spans="1:2" ht="15.75">
      <c r="A56" s="16"/>
      <c r="B56" s="15"/>
    </row>
    <row r="57" spans="1:2" ht="15.75">
      <c r="A57" s="16"/>
      <c r="B57" s="15"/>
    </row>
    <row r="58" spans="1:2" ht="15.75">
      <c r="A58" s="16"/>
      <c r="B58" s="15"/>
    </row>
    <row r="59" spans="1:2" ht="15.75">
      <c r="A59" s="16"/>
      <c r="B59" s="15"/>
    </row>
    <row r="60" spans="1:2" ht="15.75">
      <c r="A60" s="16"/>
      <c r="B60" s="15"/>
    </row>
    <row r="61" spans="1:2" ht="15.75">
      <c r="A61" s="16"/>
      <c r="B61" s="15"/>
    </row>
    <row r="62" spans="1:2" ht="15.75">
      <c r="A62" s="16"/>
      <c r="B62" s="15"/>
    </row>
    <row r="63" spans="1:2" ht="15.75">
      <c r="A63" s="16"/>
      <c r="B63" s="15"/>
    </row>
    <row r="64" spans="1:2" ht="15.75">
      <c r="A64" s="16"/>
      <c r="B64" s="15"/>
    </row>
    <row r="65" spans="1:2" ht="15.75">
      <c r="A65" s="16"/>
      <c r="B65" s="15"/>
    </row>
    <row r="66" spans="1:2" ht="15.75">
      <c r="A66" s="16"/>
      <c r="B66" s="15"/>
    </row>
    <row r="67" spans="1:2" ht="15.75">
      <c r="A67" s="16"/>
      <c r="B67" s="15"/>
    </row>
    <row r="68" spans="1:2" ht="15.75">
      <c r="A68" s="16"/>
      <c r="B68" s="15"/>
    </row>
    <row r="69" spans="1:2" ht="15.75">
      <c r="A69" s="16"/>
      <c r="B69" s="15"/>
    </row>
    <row r="70" spans="1:2" ht="15.75">
      <c r="A70" s="16"/>
      <c r="B70" s="15"/>
    </row>
    <row r="71" spans="1:2" ht="15.75">
      <c r="A71" s="16"/>
      <c r="B71" s="15"/>
    </row>
    <row r="72" spans="1:2" ht="15.75">
      <c r="A72" s="16"/>
      <c r="B72" s="15"/>
    </row>
    <row r="73" spans="1:2" ht="15.75">
      <c r="A73" s="16"/>
      <c r="B73" s="15"/>
    </row>
    <row r="74" spans="1:2" ht="15.75">
      <c r="A74" s="16"/>
      <c r="B74" s="15"/>
    </row>
    <row r="75" spans="1:2" ht="15.75">
      <c r="A75" s="16"/>
      <c r="B75" s="15"/>
    </row>
    <row r="76" spans="1:2" ht="15.75">
      <c r="A76" s="16"/>
      <c r="B76" s="15"/>
    </row>
    <row r="77" spans="1:2" ht="15.75">
      <c r="A77" s="16"/>
      <c r="B77" s="15"/>
    </row>
    <row r="78" spans="1:2" ht="15.75">
      <c r="A78" s="16"/>
      <c r="B78" s="15"/>
    </row>
    <row r="79" spans="1:2" ht="15.75">
      <c r="A79" s="16"/>
      <c r="B79" s="15"/>
    </row>
    <row r="80" spans="1:2" ht="15.75">
      <c r="A80" s="16"/>
      <c r="B80" s="15"/>
    </row>
    <row r="81" spans="1:2" ht="15.75">
      <c r="A81" s="16"/>
      <c r="B81" s="15"/>
    </row>
    <row r="82" spans="1:2" ht="15.75">
      <c r="A82" s="16"/>
      <c r="B82" s="15"/>
    </row>
    <row r="83" spans="1:2" ht="15.75">
      <c r="A83" s="16"/>
      <c r="B83" s="15"/>
    </row>
    <row r="84" spans="1:2" ht="15.75">
      <c r="A84" s="16"/>
      <c r="B84" s="15"/>
    </row>
    <row r="85" spans="1:2" ht="15.75">
      <c r="A85" s="16"/>
      <c r="B85" s="15"/>
    </row>
    <row r="86" spans="1:2" ht="15.75">
      <c r="A86" s="16"/>
      <c r="B86" s="15"/>
    </row>
    <row r="87" spans="1:2" ht="15.75">
      <c r="A87" s="16"/>
      <c r="B87" s="15"/>
    </row>
    <row r="88" spans="1:2" ht="15.75">
      <c r="A88" s="16"/>
      <c r="B88" s="15"/>
    </row>
    <row r="89" spans="1:2" ht="15.75">
      <c r="A89" s="16"/>
      <c r="B89" s="15"/>
    </row>
    <row r="90" spans="1:2" ht="15.75">
      <c r="A90" s="16"/>
      <c r="B90" s="15"/>
    </row>
    <row r="91" spans="1:2" ht="15.75">
      <c r="A91" s="16"/>
      <c r="B91" s="15"/>
    </row>
    <row r="92" spans="1:2" ht="15.75">
      <c r="A92" s="16"/>
      <c r="B92" s="15"/>
    </row>
    <row r="93" spans="1:2" ht="15.75">
      <c r="A93" s="16"/>
      <c r="B93" s="15"/>
    </row>
    <row r="94" spans="1:2" ht="15.75">
      <c r="A94" s="16"/>
      <c r="B94" s="15"/>
    </row>
    <row r="95" spans="1:2" ht="15.75">
      <c r="A95" s="16"/>
      <c r="B95" s="15"/>
    </row>
    <row r="96" spans="1:2" ht="15.75">
      <c r="A96" s="16"/>
      <c r="B96" s="15"/>
    </row>
    <row r="97" spans="1:2" ht="15.75">
      <c r="A97" s="16"/>
      <c r="B97" s="15"/>
    </row>
    <row r="98" spans="1:2" ht="15.75">
      <c r="A98" s="16"/>
      <c r="B98" s="15"/>
    </row>
    <row r="99" spans="1:2" ht="15.75">
      <c r="A99" s="16"/>
      <c r="B99" s="15"/>
    </row>
    <row r="100" spans="1:2" ht="15.75">
      <c r="A100" s="16"/>
      <c r="B100" s="15"/>
    </row>
    <row r="101" spans="1:2" ht="15.75">
      <c r="A101" s="16"/>
      <c r="B101" s="15"/>
    </row>
  </sheetData>
  <mergeCells count="3">
    <mergeCell ref="H23:I23"/>
    <mergeCell ref="K23:L23"/>
    <mergeCell ref="N23:O23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6FBB2-28CC-4F74-BA75-738278EB3E8F}">
  <sheetPr>
    <tabColor rgb="FFFF942C"/>
  </sheetPr>
  <dimension ref="A1:R102"/>
  <sheetViews>
    <sheetView tabSelected="1" workbookViewId="0">
      <selection activeCell="B18" sqref="B18"/>
    </sheetView>
  </sheetViews>
  <sheetFormatPr defaultRowHeight="18.75"/>
  <cols>
    <col min="1" max="1" width="12.140625" style="3" bestFit="1" customWidth="1"/>
    <col min="2" max="2" width="12.5703125" style="3" customWidth="1"/>
    <col min="3" max="3" width="13.140625" bestFit="1" customWidth="1"/>
    <col min="4" max="4" width="27.28515625" customWidth="1"/>
    <col min="5" max="6" width="23.140625" hidden="1" customWidth="1"/>
    <col min="7" max="8" width="23.140625" customWidth="1"/>
    <col min="9" max="9" width="21" customWidth="1"/>
    <col min="17" max="17" width="2.42578125" customWidth="1"/>
  </cols>
  <sheetData>
    <row r="1" spans="1:18" ht="80.25" customHeight="1"/>
    <row r="3" spans="1:18" ht="15.75">
      <c r="A3" s="10" t="s">
        <v>145</v>
      </c>
      <c r="B3" s="68">
        <f>_xlfn.VAR.S(B5:B9)</f>
        <v>3.6999999999999997</v>
      </c>
      <c r="C3" s="68">
        <f>_xlfn.VAR.S(C5:C9)</f>
        <v>40.5</v>
      </c>
      <c r="E3" s="36" t="s">
        <v>49</v>
      </c>
      <c r="G3" t="s">
        <v>103</v>
      </c>
    </row>
    <row r="4" spans="1:18" ht="19.5" thickBot="1">
      <c r="A4" s="11" t="s">
        <v>4</v>
      </c>
      <c r="B4" s="11" t="s">
        <v>142</v>
      </c>
      <c r="C4" s="11" t="s">
        <v>143</v>
      </c>
      <c r="E4" s="36" t="s">
        <v>50</v>
      </c>
    </row>
    <row r="5" spans="1:18" ht="15.75">
      <c r="A5" s="10">
        <v>1</v>
      </c>
      <c r="B5" s="33">
        <v>68</v>
      </c>
      <c r="C5" s="33">
        <v>65</v>
      </c>
      <c r="D5" s="33"/>
      <c r="E5" s="37" t="s">
        <v>55</v>
      </c>
      <c r="F5" s="17"/>
      <c r="G5" s="44"/>
      <c r="H5" s="44" t="s">
        <v>142</v>
      </c>
      <c r="I5" s="44" t="s">
        <v>143</v>
      </c>
    </row>
    <row r="6" spans="1:18" ht="15.75">
      <c r="A6" s="10">
        <v>2</v>
      </c>
      <c r="B6" s="33">
        <v>64</v>
      </c>
      <c r="C6" s="33">
        <v>59</v>
      </c>
      <c r="D6" s="33"/>
      <c r="G6" s="1" t="s">
        <v>64</v>
      </c>
      <c r="H6" s="1">
        <v>67.2</v>
      </c>
      <c r="I6" s="1">
        <v>60</v>
      </c>
    </row>
    <row r="7" spans="1:18" ht="15.75">
      <c r="A7" s="10">
        <v>3</v>
      </c>
      <c r="B7" s="33">
        <v>69</v>
      </c>
      <c r="C7" s="33">
        <v>54</v>
      </c>
      <c r="D7" s="33"/>
      <c r="E7" s="40"/>
      <c r="F7" s="40"/>
      <c r="G7" s="1" t="s">
        <v>94</v>
      </c>
      <c r="H7" s="1">
        <v>3.6999999999999997</v>
      </c>
      <c r="I7" s="1">
        <v>40.5</v>
      </c>
    </row>
    <row r="8" spans="1:18" ht="15.75">
      <c r="A8" s="10">
        <v>4</v>
      </c>
      <c r="B8" s="33">
        <v>68</v>
      </c>
      <c r="C8" s="33">
        <v>54</v>
      </c>
      <c r="D8" s="33"/>
      <c r="E8" s="41"/>
      <c r="F8" s="41"/>
      <c r="G8" s="1" t="s">
        <v>85</v>
      </c>
      <c r="H8" s="1">
        <v>5</v>
      </c>
      <c r="I8" s="1">
        <v>5</v>
      </c>
    </row>
    <row r="9" spans="1:18" ht="15.75">
      <c r="A9" s="10">
        <v>5</v>
      </c>
      <c r="B9" s="33">
        <v>67</v>
      </c>
      <c r="C9" s="33">
        <v>68</v>
      </c>
      <c r="D9" s="33"/>
      <c r="E9" s="41"/>
      <c r="F9" s="41"/>
      <c r="G9" s="1" t="s">
        <v>86</v>
      </c>
      <c r="H9" s="1">
        <v>7</v>
      </c>
      <c r="I9" s="1"/>
    </row>
    <row r="10" spans="1:18">
      <c r="E10" s="41"/>
      <c r="F10" s="41"/>
      <c r="G10" s="1" t="s">
        <v>96</v>
      </c>
      <c r="H10" s="1">
        <v>5</v>
      </c>
      <c r="I10" s="1"/>
    </row>
    <row r="11" spans="1:18">
      <c r="E11" s="41"/>
      <c r="F11" s="41"/>
      <c r="G11" s="62" t="s">
        <v>97</v>
      </c>
      <c r="H11" s="62">
        <v>6.7267279399632202E-2</v>
      </c>
      <c r="I11" s="1"/>
    </row>
    <row r="12" spans="1:18" ht="15.75">
      <c r="A12" s="10"/>
      <c r="B12" s="14"/>
      <c r="C12" s="28"/>
      <c r="E12" s="41"/>
      <c r="F12" s="41"/>
      <c r="G12" s="1" t="s">
        <v>98</v>
      </c>
      <c r="H12" s="1">
        <v>0.47448797436150081</v>
      </c>
      <c r="I12" s="1"/>
    </row>
    <row r="13" spans="1:18" ht="15.75">
      <c r="A13" s="10"/>
      <c r="B13" s="14"/>
      <c r="C13" s="28"/>
      <c r="E13" s="41"/>
      <c r="F13" s="41"/>
      <c r="G13" s="70" t="s">
        <v>99</v>
      </c>
      <c r="H13" s="70">
        <v>2.0150483733330233</v>
      </c>
      <c r="I13" s="1"/>
      <c r="J13" s="29"/>
      <c r="K13" s="29"/>
      <c r="L13" s="29"/>
      <c r="M13" s="29"/>
      <c r="N13" s="29"/>
      <c r="O13" s="29"/>
      <c r="P13" s="29"/>
      <c r="Q13" s="29"/>
      <c r="R13" s="29"/>
    </row>
    <row r="14" spans="1:18" ht="15.75">
      <c r="A14" s="10"/>
      <c r="B14" s="14"/>
      <c r="C14" s="28"/>
      <c r="E14" s="41"/>
      <c r="F14" s="41"/>
      <c r="G14" s="1" t="s">
        <v>100</v>
      </c>
      <c r="H14" s="1">
        <v>0.94897594872300162</v>
      </c>
      <c r="I14" s="1"/>
      <c r="J14" s="29"/>
      <c r="K14" s="29"/>
      <c r="L14" s="29"/>
      <c r="M14" s="29"/>
      <c r="N14" s="29"/>
      <c r="O14" s="29"/>
      <c r="P14" s="29"/>
      <c r="Q14" s="29"/>
      <c r="R14" s="29"/>
    </row>
    <row r="15" spans="1:18" ht="16.5" thickBot="1">
      <c r="A15" s="10"/>
      <c r="B15" s="14"/>
      <c r="C15" s="28"/>
      <c r="E15" s="41"/>
      <c r="F15" s="41"/>
      <c r="G15" s="2" t="s">
        <v>101</v>
      </c>
      <c r="H15" s="2">
        <v>2.570581835636315</v>
      </c>
      <c r="I15" s="2"/>
      <c r="J15" s="29"/>
      <c r="K15" s="29"/>
      <c r="L15" s="29"/>
      <c r="M15" s="29"/>
      <c r="N15" s="29"/>
      <c r="O15" s="29"/>
      <c r="P15" s="29"/>
      <c r="Q15" s="29"/>
      <c r="R15" s="29"/>
    </row>
    <row r="16" spans="1:18" ht="15.75">
      <c r="A16" s="10"/>
      <c r="B16" s="14"/>
      <c r="C16" s="28"/>
      <c r="E16" s="41"/>
      <c r="F16" s="41"/>
      <c r="G16" s="41"/>
      <c r="H16" s="41"/>
      <c r="I16" s="29"/>
      <c r="J16" s="29"/>
      <c r="K16" s="29"/>
      <c r="L16" s="29"/>
      <c r="M16" s="29"/>
      <c r="N16" s="29"/>
      <c r="O16" s="29"/>
      <c r="P16" s="29"/>
      <c r="Q16" s="29"/>
      <c r="R16" s="29"/>
    </row>
    <row r="17" spans="1:18" ht="15.75">
      <c r="A17" s="10"/>
      <c r="B17" s="14"/>
      <c r="C17" s="28"/>
      <c r="E17" s="41"/>
      <c r="F17" s="41"/>
      <c r="G17" s="41"/>
      <c r="H17" s="41" t="s">
        <v>102</v>
      </c>
      <c r="I17" s="29"/>
      <c r="J17" s="29"/>
      <c r="K17" s="29"/>
      <c r="L17" s="29"/>
      <c r="M17" s="29"/>
      <c r="N17" s="29"/>
      <c r="O17" s="29"/>
      <c r="P17" s="29"/>
      <c r="Q17" s="29"/>
      <c r="R17" s="29"/>
    </row>
    <row r="18" spans="1:18" ht="15.75">
      <c r="A18" s="10"/>
      <c r="B18" s="14"/>
      <c r="C18" s="28"/>
      <c r="E18" s="41"/>
      <c r="F18" s="41"/>
      <c r="G18" s="41"/>
      <c r="H18" s="41"/>
      <c r="I18" s="29"/>
      <c r="J18" s="29"/>
      <c r="K18" s="29"/>
      <c r="L18" s="29"/>
      <c r="M18" s="29"/>
      <c r="N18" s="29"/>
      <c r="O18" s="29"/>
      <c r="P18" s="29"/>
      <c r="Q18" s="29"/>
      <c r="R18" s="29"/>
    </row>
    <row r="19" spans="1:18" ht="15.75">
      <c r="A19" s="10"/>
      <c r="B19" s="14"/>
      <c r="C19" s="28"/>
      <c r="E19" s="41"/>
      <c r="F19" s="41"/>
      <c r="G19" s="41"/>
      <c r="H19" s="41"/>
      <c r="I19" s="29"/>
      <c r="J19" s="29"/>
      <c r="K19" s="29"/>
      <c r="L19" s="29"/>
      <c r="M19" s="29"/>
      <c r="N19" s="29"/>
      <c r="O19" s="29"/>
      <c r="P19" s="29"/>
      <c r="Q19" s="29"/>
      <c r="R19" s="29"/>
    </row>
    <row r="20" spans="1:18" ht="15.75">
      <c r="A20" s="10"/>
      <c r="B20" s="14"/>
      <c r="C20" s="28"/>
      <c r="E20" s="41"/>
      <c r="F20" s="41"/>
      <c r="G20" s="41"/>
      <c r="H20" s="41"/>
      <c r="I20" s="29"/>
      <c r="J20" s="30"/>
      <c r="K20" s="30"/>
      <c r="L20" s="30"/>
      <c r="M20" s="30"/>
      <c r="N20" s="30"/>
      <c r="O20" s="30"/>
      <c r="P20" s="30"/>
      <c r="Q20" s="30"/>
      <c r="R20" s="30"/>
    </row>
    <row r="21" spans="1:18" ht="15.75">
      <c r="A21" s="10"/>
      <c r="B21" s="14"/>
      <c r="C21" s="28"/>
      <c r="E21" s="41"/>
      <c r="F21" s="41"/>
      <c r="G21" s="41"/>
      <c r="H21" s="41"/>
      <c r="I21" s="30"/>
      <c r="J21" s="30"/>
      <c r="K21" s="30"/>
      <c r="L21" s="30"/>
      <c r="M21" s="30"/>
      <c r="N21" s="30"/>
      <c r="O21" s="30"/>
      <c r="P21" s="30"/>
      <c r="Q21" s="30"/>
      <c r="R21" s="30"/>
    </row>
    <row r="22" spans="1:18" ht="15.75">
      <c r="A22" s="10"/>
      <c r="B22" s="14"/>
      <c r="C22" s="28"/>
      <c r="E22" s="42"/>
      <c r="F22" s="42"/>
      <c r="G22" s="42"/>
      <c r="H22" s="42"/>
      <c r="I22" s="31"/>
      <c r="J22" s="30"/>
      <c r="K22" s="30"/>
      <c r="L22" s="30"/>
      <c r="M22" s="30"/>
      <c r="N22" s="30"/>
      <c r="O22" s="30"/>
      <c r="P22" s="30"/>
      <c r="Q22" s="30"/>
      <c r="R22" s="30"/>
    </row>
    <row r="23" spans="1:18" ht="15.75">
      <c r="A23" s="10"/>
      <c r="B23" s="14"/>
      <c r="C23" s="28"/>
      <c r="E23" s="42"/>
      <c r="F23" s="42"/>
      <c r="G23" s="42"/>
      <c r="H23" s="42"/>
      <c r="I23" s="78"/>
      <c r="J23" s="78"/>
      <c r="K23" s="30"/>
      <c r="L23" s="78"/>
      <c r="M23" s="78"/>
      <c r="N23" s="30"/>
      <c r="O23" s="78"/>
      <c r="P23" s="78"/>
      <c r="Q23" s="30"/>
      <c r="R23" s="30"/>
    </row>
    <row r="24" spans="1:18" ht="15.75">
      <c r="A24" s="10"/>
      <c r="B24" s="14"/>
      <c r="C24" s="28"/>
      <c r="E24" s="42"/>
      <c r="F24" s="42"/>
      <c r="G24" s="42"/>
      <c r="H24" s="42"/>
      <c r="I24" s="30"/>
      <c r="J24" s="30"/>
      <c r="K24" s="30"/>
      <c r="L24" s="30"/>
      <c r="M24" s="30"/>
      <c r="N24" s="30"/>
      <c r="O24" s="30"/>
      <c r="P24" s="30"/>
      <c r="Q24" s="29"/>
      <c r="R24" s="29"/>
    </row>
    <row r="25" spans="1:18" ht="15.75">
      <c r="A25" s="10"/>
      <c r="B25" s="14"/>
      <c r="C25" s="28"/>
      <c r="E25" s="40"/>
      <c r="F25" s="40"/>
      <c r="G25" s="40"/>
      <c r="H25" s="42"/>
      <c r="I25" s="30"/>
      <c r="J25" s="30"/>
      <c r="K25" s="30"/>
      <c r="L25" s="30"/>
      <c r="M25" s="30"/>
      <c r="N25" s="30"/>
      <c r="O25" s="30"/>
      <c r="P25" s="30"/>
      <c r="Q25" s="29"/>
      <c r="R25" s="29"/>
    </row>
    <row r="26" spans="1:18" ht="15.75">
      <c r="A26" s="10"/>
      <c r="B26" s="14"/>
      <c r="C26" s="28"/>
      <c r="E26" s="41"/>
      <c r="F26" s="41"/>
      <c r="G26" s="41"/>
      <c r="H26" s="42"/>
      <c r="I26" s="29"/>
      <c r="J26" s="29"/>
      <c r="K26" s="29"/>
      <c r="L26" s="29"/>
      <c r="M26" s="29"/>
      <c r="N26" s="29"/>
      <c r="O26" s="29"/>
      <c r="P26" s="29"/>
      <c r="Q26" s="29"/>
      <c r="R26" s="29"/>
    </row>
    <row r="27" spans="1:18" ht="15.75">
      <c r="A27" s="10"/>
      <c r="B27" s="14"/>
      <c r="C27" s="28"/>
      <c r="E27" s="41"/>
      <c r="F27" s="41"/>
      <c r="G27" s="41"/>
      <c r="H27" s="42"/>
      <c r="I27" s="29"/>
      <c r="J27" s="29"/>
      <c r="K27" s="29"/>
      <c r="L27" s="29"/>
      <c r="M27" s="29"/>
      <c r="N27" s="29"/>
      <c r="O27" s="29"/>
      <c r="P27" s="29"/>
      <c r="Q27" s="29"/>
      <c r="R27" s="29"/>
    </row>
    <row r="28" spans="1:18" ht="15.75">
      <c r="A28" s="10"/>
      <c r="B28" s="14"/>
      <c r="C28" s="28"/>
      <c r="E28" s="41"/>
      <c r="F28" s="41"/>
      <c r="G28" s="41"/>
      <c r="H28" s="42"/>
      <c r="I28" s="29"/>
      <c r="J28" s="29"/>
      <c r="K28" s="29"/>
      <c r="L28" s="29"/>
      <c r="M28" s="29"/>
      <c r="N28" s="29"/>
      <c r="O28" s="29"/>
      <c r="P28" s="29"/>
      <c r="Q28" s="29"/>
      <c r="R28" s="29"/>
    </row>
    <row r="29" spans="1:18" ht="15.75">
      <c r="A29" s="10"/>
      <c r="B29" s="14"/>
      <c r="C29" s="28"/>
      <c r="E29" s="41"/>
      <c r="F29" s="41"/>
      <c r="G29" s="41"/>
      <c r="H29" s="42"/>
      <c r="I29" s="29"/>
      <c r="J29" s="29"/>
      <c r="K29" s="29"/>
      <c r="L29" s="29"/>
      <c r="M29" s="29"/>
      <c r="N29" s="29"/>
      <c r="O29" s="29"/>
      <c r="P29" s="29"/>
      <c r="Q29" s="29"/>
      <c r="R29" s="29"/>
    </row>
    <row r="30" spans="1:18" ht="15.75">
      <c r="A30" s="10"/>
      <c r="B30" s="14"/>
      <c r="C30" s="28"/>
      <c r="E30" s="41"/>
      <c r="F30" s="41"/>
      <c r="G30" s="41"/>
      <c r="H30" s="42"/>
      <c r="I30" s="29"/>
      <c r="J30" s="29"/>
      <c r="K30" s="29"/>
      <c r="L30" s="29"/>
      <c r="M30" s="29"/>
      <c r="N30" s="29"/>
      <c r="O30" s="29"/>
      <c r="P30" s="29"/>
      <c r="Q30" s="29"/>
      <c r="R30" s="29"/>
    </row>
    <row r="31" spans="1:18" ht="15.75">
      <c r="A31" s="10"/>
      <c r="B31" s="14"/>
      <c r="C31" s="28"/>
      <c r="E31" s="41"/>
      <c r="F31" s="41"/>
      <c r="G31" s="41"/>
      <c r="H31" s="42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ht="15.75">
      <c r="A32" s="10"/>
      <c r="B32" s="14"/>
      <c r="C32" s="28"/>
      <c r="E32" s="41"/>
      <c r="F32" s="41"/>
      <c r="G32" s="41"/>
      <c r="H32" s="42"/>
      <c r="I32" s="29"/>
      <c r="J32" s="29"/>
      <c r="K32" s="29"/>
      <c r="L32" s="29"/>
      <c r="M32" s="29"/>
      <c r="N32" s="29"/>
      <c r="O32" s="29"/>
      <c r="P32" s="29"/>
      <c r="Q32" s="29"/>
      <c r="R32" s="29"/>
    </row>
    <row r="33" spans="1:18" ht="15.75">
      <c r="A33" s="10"/>
      <c r="B33" s="14"/>
      <c r="C33" s="28"/>
      <c r="E33" s="41"/>
      <c r="F33" s="41"/>
      <c r="G33" s="41"/>
      <c r="H33" s="42"/>
      <c r="I33" s="29"/>
      <c r="J33" s="29"/>
      <c r="K33" s="29"/>
      <c r="L33" s="29"/>
      <c r="M33" s="29"/>
      <c r="N33" s="29"/>
      <c r="O33" s="29"/>
      <c r="P33" s="29"/>
      <c r="Q33" s="29"/>
      <c r="R33" s="29"/>
    </row>
    <row r="34" spans="1:18" ht="15.75">
      <c r="A34" s="10"/>
      <c r="B34" s="14"/>
      <c r="C34" s="28"/>
      <c r="E34" s="41"/>
      <c r="F34" s="41"/>
      <c r="G34" s="41"/>
      <c r="H34" s="42"/>
      <c r="I34" s="29"/>
      <c r="J34" s="29"/>
      <c r="K34" s="29"/>
      <c r="L34" s="29"/>
      <c r="M34" s="29"/>
      <c r="N34" s="29"/>
      <c r="O34" s="29"/>
      <c r="P34" s="29"/>
      <c r="Q34" s="29"/>
      <c r="R34" s="29"/>
    </row>
    <row r="35" spans="1:18" ht="15.75">
      <c r="A35" s="10"/>
      <c r="B35" s="14"/>
      <c r="C35" s="28"/>
      <c r="E35" s="41"/>
      <c r="F35" s="41"/>
      <c r="G35" s="41"/>
      <c r="H35" s="42"/>
      <c r="I35" s="29"/>
      <c r="J35" s="29"/>
      <c r="K35" s="29"/>
      <c r="L35" s="29"/>
      <c r="M35" s="29"/>
      <c r="N35" s="29"/>
      <c r="O35" s="29"/>
      <c r="P35" s="29"/>
      <c r="Q35" s="29"/>
      <c r="R35" s="29"/>
    </row>
    <row r="36" spans="1:18" ht="15.75">
      <c r="A36" s="10"/>
      <c r="B36" s="14"/>
      <c r="C36" s="28"/>
      <c r="E36" s="42"/>
      <c r="F36" s="42"/>
      <c r="G36" s="42"/>
      <c r="H36" s="42"/>
      <c r="I36" s="29"/>
      <c r="J36" s="29"/>
      <c r="K36" s="29"/>
      <c r="L36" s="29"/>
      <c r="M36" s="29"/>
      <c r="N36" s="29"/>
      <c r="O36" s="29"/>
      <c r="P36" s="29"/>
      <c r="Q36" s="29"/>
      <c r="R36" s="29"/>
    </row>
    <row r="37" spans="1:18" ht="15.75">
      <c r="A37" s="10"/>
      <c r="B37" s="14"/>
      <c r="C37" s="28"/>
      <c r="E37" s="42"/>
      <c r="F37" s="42"/>
      <c r="G37" s="42"/>
      <c r="H37" s="42"/>
      <c r="I37" s="29"/>
      <c r="J37" s="29"/>
      <c r="K37" s="29"/>
      <c r="L37" s="29"/>
      <c r="M37" s="29"/>
      <c r="N37" s="29"/>
      <c r="O37" s="29"/>
      <c r="P37" s="29"/>
      <c r="Q37" s="29"/>
      <c r="R37" s="29"/>
    </row>
    <row r="38" spans="1:18" ht="15.75">
      <c r="A38" s="10"/>
      <c r="B38" s="14"/>
      <c r="C38" s="28"/>
      <c r="E38" s="42"/>
      <c r="F38" s="42"/>
      <c r="G38" s="42"/>
      <c r="H38" s="42"/>
      <c r="I38" s="29"/>
      <c r="J38" s="29"/>
      <c r="K38" s="29"/>
      <c r="L38" s="29"/>
      <c r="M38" s="29"/>
      <c r="N38" s="29"/>
      <c r="O38" s="29"/>
      <c r="P38" s="29"/>
      <c r="Q38" s="29"/>
      <c r="R38" s="29"/>
    </row>
    <row r="39" spans="1:18" ht="15.75">
      <c r="A39" s="10"/>
      <c r="B39" s="14"/>
      <c r="C39" s="28"/>
      <c r="E39" s="42"/>
      <c r="F39" s="42"/>
      <c r="G39" s="42"/>
      <c r="H39" s="42"/>
      <c r="I39" s="29"/>
      <c r="J39" s="29"/>
      <c r="K39" s="29"/>
      <c r="L39" s="29"/>
      <c r="M39" s="29"/>
      <c r="N39" s="29"/>
      <c r="O39" s="29"/>
      <c r="P39" s="29"/>
      <c r="Q39" s="29"/>
      <c r="R39" s="29"/>
    </row>
    <row r="40" spans="1:18" ht="15.75">
      <c r="A40" s="10"/>
      <c r="B40" s="14"/>
      <c r="C40" s="28"/>
      <c r="E40" s="42"/>
      <c r="F40" s="42"/>
      <c r="G40" s="42"/>
      <c r="H40" s="42"/>
      <c r="I40" s="29"/>
      <c r="J40" s="29"/>
      <c r="K40" s="29"/>
      <c r="L40" s="29"/>
      <c r="M40" s="29"/>
      <c r="N40" s="29"/>
      <c r="O40" s="29"/>
      <c r="P40" s="29"/>
      <c r="Q40" s="29"/>
      <c r="R40" s="29"/>
    </row>
    <row r="41" spans="1:18" ht="15.75">
      <c r="A41" s="10"/>
      <c r="B41" s="14"/>
      <c r="C41" s="28"/>
      <c r="E41" s="42"/>
      <c r="F41" s="42"/>
      <c r="G41" s="42"/>
      <c r="H41" s="42"/>
      <c r="I41" s="29"/>
      <c r="J41" s="29"/>
      <c r="K41" s="29"/>
      <c r="L41" s="29"/>
      <c r="M41" s="29"/>
      <c r="N41" s="29"/>
      <c r="O41" s="29"/>
      <c r="P41" s="29"/>
      <c r="Q41" s="29"/>
      <c r="R41" s="29"/>
    </row>
    <row r="42" spans="1:18" ht="15.75">
      <c r="A42" s="10"/>
      <c r="B42" s="14"/>
      <c r="C42" s="28"/>
      <c r="E42" s="42"/>
      <c r="F42" s="42"/>
      <c r="G42" s="42"/>
      <c r="H42" s="42"/>
      <c r="I42" s="29"/>
      <c r="J42" s="29"/>
      <c r="K42" s="29"/>
      <c r="L42" s="29"/>
      <c r="M42" s="29"/>
      <c r="N42" s="29"/>
      <c r="O42" s="29"/>
      <c r="P42" s="29"/>
      <c r="Q42" s="29"/>
      <c r="R42" s="29"/>
    </row>
    <row r="43" spans="1:18" ht="15.75">
      <c r="A43" s="10"/>
      <c r="B43" s="14"/>
      <c r="C43" s="28"/>
      <c r="E43" s="42"/>
      <c r="F43" s="42"/>
      <c r="G43" s="42"/>
      <c r="H43" s="42"/>
      <c r="I43" s="29"/>
      <c r="J43" s="29"/>
      <c r="K43" s="29"/>
      <c r="L43" s="29"/>
      <c r="M43" s="29"/>
      <c r="N43" s="29"/>
      <c r="O43" s="29"/>
      <c r="P43" s="29"/>
      <c r="Q43" s="29"/>
      <c r="R43" s="29"/>
    </row>
    <row r="44" spans="1:18" ht="15.75">
      <c r="A44" s="10"/>
      <c r="B44" s="14"/>
      <c r="C44" s="28"/>
      <c r="E44" s="42"/>
      <c r="F44" s="42"/>
      <c r="G44" s="42"/>
      <c r="H44" s="42"/>
      <c r="I44" s="29"/>
      <c r="J44" s="29"/>
      <c r="K44" s="29"/>
      <c r="L44" s="29"/>
      <c r="M44" s="29"/>
      <c r="N44" s="29"/>
      <c r="O44" s="29"/>
      <c r="P44" s="29"/>
      <c r="Q44" s="29"/>
      <c r="R44" s="29"/>
    </row>
    <row r="45" spans="1:18" ht="15.75">
      <c r="A45" s="10"/>
      <c r="B45" s="14"/>
      <c r="C45" s="28"/>
      <c r="E45" s="42"/>
      <c r="F45" s="42"/>
      <c r="G45" s="42"/>
      <c r="H45" s="42"/>
      <c r="I45" s="29"/>
      <c r="J45" s="29"/>
      <c r="K45" s="29"/>
      <c r="L45" s="29"/>
      <c r="M45" s="29"/>
      <c r="N45" s="29"/>
      <c r="O45" s="29"/>
      <c r="P45" s="29"/>
      <c r="Q45" s="29"/>
      <c r="R45" s="29"/>
    </row>
    <row r="46" spans="1:18" ht="15.75">
      <c r="A46" s="10"/>
      <c r="B46" s="14"/>
      <c r="C46" s="28"/>
      <c r="E46" s="42"/>
      <c r="F46" s="42"/>
      <c r="G46" s="42"/>
      <c r="H46" s="42"/>
      <c r="I46" s="29"/>
      <c r="J46" s="29"/>
      <c r="K46" s="29"/>
      <c r="L46" s="29"/>
      <c r="M46" s="29"/>
      <c r="N46" s="29"/>
      <c r="O46" s="29"/>
      <c r="P46" s="29"/>
      <c r="Q46" s="29"/>
      <c r="R46" s="29"/>
    </row>
    <row r="47" spans="1:18" ht="15.75">
      <c r="A47" s="10"/>
      <c r="B47" s="14"/>
      <c r="C47" s="28"/>
      <c r="E47" s="42"/>
      <c r="F47" s="42"/>
      <c r="G47" s="42"/>
      <c r="H47" s="42"/>
      <c r="I47" s="29"/>
      <c r="J47" s="29"/>
      <c r="K47" s="29"/>
      <c r="L47" s="29"/>
      <c r="M47" s="29"/>
      <c r="N47" s="29"/>
      <c r="O47" s="29"/>
      <c r="P47" s="29"/>
      <c r="Q47" s="29"/>
      <c r="R47" s="29"/>
    </row>
    <row r="48" spans="1:18" ht="15.75">
      <c r="A48" s="10"/>
      <c r="B48" s="14"/>
      <c r="C48" s="28"/>
      <c r="E48" s="42"/>
      <c r="F48" s="42"/>
      <c r="G48" s="42"/>
      <c r="H48" s="42"/>
      <c r="I48" s="29"/>
      <c r="J48" s="29"/>
      <c r="K48" s="29"/>
      <c r="L48" s="29"/>
      <c r="M48" s="29"/>
      <c r="N48" s="29"/>
      <c r="O48" s="29"/>
      <c r="P48" s="29"/>
      <c r="Q48" s="29"/>
      <c r="R48" s="29"/>
    </row>
    <row r="49" spans="1:18" ht="15.75">
      <c r="A49" s="10"/>
      <c r="B49" s="14"/>
      <c r="C49" s="28"/>
      <c r="E49" s="42"/>
      <c r="F49" s="42"/>
      <c r="G49" s="42"/>
      <c r="H49" s="42"/>
      <c r="I49" s="29"/>
      <c r="J49" s="29"/>
      <c r="K49" s="29"/>
      <c r="L49" s="29"/>
      <c r="M49" s="29"/>
      <c r="N49" s="29"/>
      <c r="O49" s="29"/>
      <c r="P49" s="29"/>
      <c r="Q49" s="29"/>
      <c r="R49" s="29"/>
    </row>
    <row r="50" spans="1:18" ht="15.75">
      <c r="A50" s="10"/>
      <c r="B50" s="14"/>
      <c r="C50" s="28"/>
      <c r="E50" s="42"/>
      <c r="F50" s="42"/>
      <c r="G50" s="42"/>
      <c r="H50" s="42"/>
      <c r="I50" s="29"/>
      <c r="J50" s="29"/>
      <c r="K50" s="29"/>
      <c r="L50" s="29"/>
      <c r="M50" s="29"/>
      <c r="N50" s="29"/>
      <c r="O50" s="29"/>
      <c r="P50" s="29"/>
      <c r="Q50" s="29"/>
      <c r="R50" s="29"/>
    </row>
    <row r="51" spans="1:18" ht="15.75">
      <c r="A51" s="10"/>
      <c r="B51" s="14"/>
      <c r="C51" s="28"/>
      <c r="E51" s="42"/>
      <c r="F51" s="42"/>
      <c r="G51" s="42"/>
      <c r="H51" s="42"/>
      <c r="I51" s="29"/>
      <c r="J51" s="29"/>
      <c r="K51" s="29"/>
      <c r="L51" s="29"/>
      <c r="M51" s="29"/>
      <c r="N51" s="29"/>
      <c r="O51" s="29"/>
      <c r="P51" s="29"/>
      <c r="Q51" s="29"/>
      <c r="R51" s="29"/>
    </row>
    <row r="52" spans="1:18" ht="15.75">
      <c r="A52" s="10"/>
      <c r="B52" s="14"/>
      <c r="C52" s="28"/>
      <c r="E52" s="42"/>
      <c r="F52" s="42"/>
      <c r="G52" s="42"/>
      <c r="H52" s="42"/>
      <c r="I52" s="29"/>
      <c r="J52" s="29"/>
      <c r="K52" s="29"/>
      <c r="L52" s="29"/>
      <c r="M52" s="29"/>
      <c r="N52" s="29"/>
      <c r="O52" s="29"/>
      <c r="P52" s="29"/>
      <c r="Q52" s="29"/>
      <c r="R52" s="29"/>
    </row>
    <row r="53" spans="1:18" ht="15.75">
      <c r="A53" s="10"/>
      <c r="B53" s="14"/>
      <c r="C53" s="28"/>
      <c r="E53" s="42"/>
      <c r="F53" s="42"/>
      <c r="G53" s="42"/>
      <c r="H53" s="42"/>
      <c r="I53" s="29"/>
      <c r="J53" s="29"/>
      <c r="K53" s="29"/>
      <c r="L53" s="29"/>
      <c r="M53" s="29"/>
      <c r="N53" s="29"/>
      <c r="O53" s="29"/>
      <c r="P53" s="29"/>
      <c r="Q53" s="29"/>
      <c r="R53" s="29"/>
    </row>
    <row r="54" spans="1:18" ht="15.75">
      <c r="A54" s="10"/>
      <c r="B54" s="14"/>
      <c r="C54" s="28"/>
      <c r="E54" s="42"/>
      <c r="F54" s="42"/>
      <c r="G54" s="42"/>
      <c r="H54" s="42"/>
    </row>
    <row r="55" spans="1:18" ht="15.75">
      <c r="A55" s="10"/>
      <c r="B55" s="14"/>
      <c r="C55" s="28"/>
      <c r="E55" s="42"/>
      <c r="F55" s="42"/>
      <c r="G55" s="42"/>
      <c r="H55" s="42"/>
    </row>
    <row r="56" spans="1:18" ht="15.75">
      <c r="A56" s="10"/>
      <c r="B56" s="14"/>
      <c r="C56" s="28"/>
      <c r="E56" s="42"/>
      <c r="F56" s="42"/>
      <c r="G56" s="42"/>
      <c r="H56" s="42"/>
    </row>
    <row r="57" spans="1:18" ht="15.75">
      <c r="A57" s="10"/>
      <c r="B57" s="14"/>
      <c r="C57" s="28"/>
      <c r="E57" s="42"/>
      <c r="F57" s="42"/>
      <c r="G57" s="42"/>
      <c r="H57" s="42"/>
    </row>
    <row r="58" spans="1:18" ht="15.75">
      <c r="A58" s="10"/>
      <c r="B58" s="14"/>
      <c r="C58" s="28"/>
      <c r="E58" s="42"/>
      <c r="F58" s="42"/>
      <c r="G58" s="42"/>
      <c r="H58" s="42"/>
    </row>
    <row r="59" spans="1:18" ht="15.75">
      <c r="A59" s="10"/>
      <c r="B59" s="14"/>
      <c r="C59" s="28"/>
      <c r="E59" s="42"/>
      <c r="F59" s="42"/>
      <c r="G59" s="42"/>
      <c r="H59" s="42"/>
    </row>
    <row r="60" spans="1:18" ht="15.75">
      <c r="A60" s="10"/>
      <c r="B60" s="14"/>
      <c r="C60" s="28"/>
      <c r="E60" s="42"/>
      <c r="F60" s="42"/>
      <c r="G60" s="42"/>
      <c r="H60" s="42"/>
    </row>
    <row r="61" spans="1:18" ht="15.75">
      <c r="A61" s="10"/>
      <c r="B61" s="14"/>
      <c r="C61" s="28"/>
      <c r="E61" s="42"/>
      <c r="F61" s="42"/>
      <c r="G61" s="42"/>
      <c r="H61" s="42"/>
    </row>
    <row r="62" spans="1:18" ht="15.75">
      <c r="A62" s="10"/>
      <c r="B62" s="14"/>
      <c r="C62" s="28"/>
      <c r="E62" s="42"/>
      <c r="F62" s="42"/>
      <c r="G62" s="42"/>
      <c r="H62" s="42"/>
    </row>
    <row r="63" spans="1:18" ht="15.75">
      <c r="A63" s="10"/>
      <c r="B63" s="14"/>
      <c r="C63" s="28"/>
      <c r="E63" s="42"/>
      <c r="F63" s="42"/>
      <c r="G63" s="42"/>
      <c r="H63" s="42"/>
    </row>
    <row r="64" spans="1:18" ht="15.75">
      <c r="A64" s="10"/>
      <c r="B64" s="14"/>
      <c r="C64" s="28"/>
      <c r="E64" s="42"/>
      <c r="F64" s="42"/>
      <c r="G64" s="42"/>
      <c r="H64" s="42"/>
    </row>
    <row r="65" spans="1:8" ht="15.75">
      <c r="A65" s="10"/>
      <c r="B65" s="14"/>
      <c r="C65" s="28"/>
      <c r="E65" s="42"/>
      <c r="F65" s="42"/>
      <c r="G65" s="42"/>
      <c r="H65" s="42"/>
    </row>
    <row r="66" spans="1:8" ht="15.75">
      <c r="A66" s="10"/>
      <c r="B66" s="14"/>
      <c r="C66" s="28"/>
      <c r="E66" s="42"/>
      <c r="F66" s="42"/>
      <c r="G66" s="42"/>
      <c r="H66" s="42"/>
    </row>
    <row r="67" spans="1:8" ht="15.75">
      <c r="A67" s="10"/>
      <c r="B67" s="14"/>
      <c r="C67" s="28"/>
    </row>
    <row r="68" spans="1:8" ht="15.75">
      <c r="A68" s="10"/>
      <c r="B68" s="14"/>
      <c r="C68" s="28"/>
    </row>
    <row r="69" spans="1:8" ht="15.75">
      <c r="A69" s="10"/>
      <c r="B69" s="14"/>
      <c r="C69" s="28"/>
    </row>
    <row r="70" spans="1:8" ht="15.75">
      <c r="A70" s="10"/>
      <c r="B70" s="14"/>
      <c r="C70" s="28"/>
    </row>
    <row r="71" spans="1:8" ht="15.75">
      <c r="A71" s="10"/>
      <c r="B71" s="14"/>
      <c r="C71" s="28"/>
    </row>
    <row r="72" spans="1:8" ht="15.75">
      <c r="A72" s="10"/>
      <c r="B72" s="14"/>
      <c r="C72" s="28"/>
    </row>
    <row r="73" spans="1:8" ht="15.75">
      <c r="A73" s="10"/>
      <c r="B73" s="14"/>
      <c r="C73" s="28"/>
    </row>
    <row r="74" spans="1:8" ht="15.75">
      <c r="A74" s="10"/>
      <c r="B74" s="14"/>
      <c r="C74" s="28"/>
    </row>
    <row r="75" spans="1:8" ht="15.75">
      <c r="A75" s="10"/>
      <c r="B75" s="14"/>
      <c r="C75" s="28"/>
    </row>
    <row r="76" spans="1:8" ht="15.75">
      <c r="A76" s="10"/>
      <c r="B76" s="14"/>
      <c r="C76" s="28"/>
    </row>
    <row r="77" spans="1:8" ht="15.75">
      <c r="A77" s="10"/>
      <c r="B77" s="14"/>
      <c r="C77" s="28"/>
    </row>
    <row r="78" spans="1:8" ht="15.75">
      <c r="A78" s="10"/>
      <c r="B78" s="14"/>
      <c r="C78" s="28"/>
    </row>
    <row r="79" spans="1:8" ht="15.75">
      <c r="A79" s="10"/>
      <c r="B79" s="14"/>
      <c r="C79" s="28"/>
    </row>
    <row r="80" spans="1:8" ht="15.75">
      <c r="A80" s="10"/>
      <c r="B80" s="14"/>
      <c r="C80" s="28"/>
    </row>
    <row r="81" spans="1:3" ht="15.75">
      <c r="A81" s="10"/>
      <c r="B81" s="14"/>
      <c r="C81" s="28"/>
    </row>
    <row r="82" spans="1:3" ht="15.75">
      <c r="A82" s="10"/>
      <c r="B82" s="14"/>
      <c r="C82" s="28"/>
    </row>
    <row r="83" spans="1:3" ht="15.75">
      <c r="A83" s="10"/>
      <c r="B83" s="14"/>
      <c r="C83" s="28"/>
    </row>
    <row r="84" spans="1:3" ht="15.75">
      <c r="A84" s="10"/>
      <c r="B84" s="14"/>
      <c r="C84" s="28"/>
    </row>
    <row r="85" spans="1:3" ht="15.75">
      <c r="A85" s="10"/>
      <c r="B85" s="14"/>
      <c r="C85" s="28"/>
    </row>
    <row r="86" spans="1:3" ht="15.75">
      <c r="A86" s="10"/>
      <c r="B86" s="14"/>
      <c r="C86" s="28"/>
    </row>
    <row r="87" spans="1:3" ht="15.75">
      <c r="A87" s="10"/>
      <c r="B87" s="14"/>
      <c r="C87" s="28"/>
    </row>
    <row r="88" spans="1:3" ht="15.75">
      <c r="A88" s="10"/>
      <c r="B88" s="14"/>
      <c r="C88" s="28"/>
    </row>
    <row r="89" spans="1:3" ht="15.75">
      <c r="A89" s="10"/>
      <c r="B89" s="14"/>
      <c r="C89" s="28"/>
    </row>
    <row r="90" spans="1:3" ht="15.75">
      <c r="A90" s="10"/>
      <c r="B90" s="14"/>
      <c r="C90" s="28"/>
    </row>
    <row r="91" spans="1:3" ht="15.75">
      <c r="A91" s="10"/>
      <c r="B91" s="14"/>
      <c r="C91" s="28"/>
    </row>
    <row r="92" spans="1:3" ht="15.75">
      <c r="A92" s="10"/>
      <c r="B92" s="14"/>
      <c r="C92" s="28"/>
    </row>
    <row r="93" spans="1:3" ht="15.75">
      <c r="A93" s="10"/>
      <c r="B93" s="14"/>
      <c r="C93" s="28"/>
    </row>
    <row r="94" spans="1:3" ht="15.75">
      <c r="A94" s="10"/>
      <c r="B94" s="14"/>
      <c r="C94" s="28"/>
    </row>
    <row r="95" spans="1:3" ht="15.75">
      <c r="A95" s="10"/>
      <c r="B95" s="14"/>
      <c r="C95" s="28"/>
    </row>
    <row r="96" spans="1:3" ht="15.75">
      <c r="A96" s="10"/>
      <c r="B96" s="14"/>
      <c r="C96" s="28"/>
    </row>
    <row r="97" spans="1:3" ht="15.75">
      <c r="A97" s="10"/>
      <c r="B97" s="14"/>
      <c r="C97" s="28"/>
    </row>
    <row r="98" spans="1:3" ht="15.75">
      <c r="A98" s="10"/>
      <c r="B98" s="14"/>
      <c r="C98" s="28"/>
    </row>
    <row r="99" spans="1:3" ht="15.75">
      <c r="A99" s="10"/>
      <c r="B99" s="14"/>
      <c r="C99" s="28"/>
    </row>
    <row r="100" spans="1:3" ht="15.75">
      <c r="A100" s="10"/>
      <c r="B100" s="14"/>
      <c r="C100" s="28"/>
    </row>
    <row r="101" spans="1:3" ht="15.75">
      <c r="A101" s="10"/>
      <c r="B101" s="14"/>
      <c r="C101" s="28"/>
    </row>
    <row r="102" spans="1:3" ht="15.75">
      <c r="A102" s="10"/>
      <c r="B102" s="14"/>
      <c r="C102" s="28"/>
    </row>
  </sheetData>
  <mergeCells count="3">
    <mergeCell ref="I23:J23"/>
    <mergeCell ref="L23:M23"/>
    <mergeCell ref="O23:P23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C7EF9-58C4-41BB-9049-63234D90E13B}">
  <sheetPr>
    <tabColor theme="8"/>
  </sheetPr>
  <dimension ref="A1:R102"/>
  <sheetViews>
    <sheetView workbookViewId="0">
      <selection activeCell="M19" sqref="M19"/>
    </sheetView>
  </sheetViews>
  <sheetFormatPr defaultRowHeight="18.75"/>
  <cols>
    <col min="1" max="1" width="12.140625" style="80" bestFit="1" customWidth="1"/>
    <col min="2" max="2" width="12.5703125" style="80" customWidth="1"/>
    <col min="3" max="3" width="12.5703125" customWidth="1"/>
    <col min="4" max="4" width="27.28515625" customWidth="1"/>
    <col min="5" max="6" width="23.140625" hidden="1" customWidth="1"/>
    <col min="7" max="8" width="23.140625" customWidth="1"/>
    <col min="9" max="9" width="21" customWidth="1"/>
    <col min="17" max="17" width="2.42578125" customWidth="1"/>
  </cols>
  <sheetData>
    <row r="1" spans="1:9" ht="80.25" customHeight="1"/>
    <row r="3" spans="1:9">
      <c r="A3" s="11" t="s">
        <v>4</v>
      </c>
      <c r="B3" s="11" t="s">
        <v>162</v>
      </c>
      <c r="C3" s="11" t="s">
        <v>163</v>
      </c>
      <c r="E3" s="36" t="s">
        <v>49</v>
      </c>
      <c r="G3" t="s">
        <v>103</v>
      </c>
    </row>
    <row r="4" spans="1:9" ht="16.5" thickBot="1">
      <c r="A4" s="82">
        <v>1</v>
      </c>
      <c r="B4" s="16">
        <v>149.999</v>
      </c>
      <c r="C4" s="15">
        <v>149.9648</v>
      </c>
      <c r="E4" s="36" t="s">
        <v>50</v>
      </c>
    </row>
    <row r="5" spans="1:9" ht="15.75">
      <c r="A5" s="82">
        <v>2</v>
      </c>
      <c r="B5" s="16">
        <v>149.98929999999999</v>
      </c>
      <c r="C5" s="15">
        <v>150.1711</v>
      </c>
      <c r="E5" s="37" t="s">
        <v>55</v>
      </c>
      <c r="F5" s="17"/>
      <c r="G5" s="83"/>
      <c r="H5" s="83" t="s">
        <v>162</v>
      </c>
      <c r="I5" s="83" t="s">
        <v>163</v>
      </c>
    </row>
    <row r="6" spans="1:9" ht="15.75">
      <c r="A6" s="82">
        <v>3</v>
      </c>
      <c r="B6" s="16">
        <v>149.99850000000001</v>
      </c>
      <c r="C6" s="15">
        <v>149.74209999999999</v>
      </c>
      <c r="G6" t="s">
        <v>64</v>
      </c>
      <c r="H6">
        <v>149.99860000000001</v>
      </c>
      <c r="I6">
        <v>149.91123999999999</v>
      </c>
    </row>
    <row r="7" spans="1:9" ht="15.75">
      <c r="A7" s="82">
        <v>4</v>
      </c>
      <c r="B7" s="16">
        <v>150.00710000000001</v>
      </c>
      <c r="C7" s="15">
        <v>150.0411</v>
      </c>
      <c r="E7" s="94"/>
      <c r="F7" s="94"/>
      <c r="G7" t="s">
        <v>94</v>
      </c>
      <c r="H7">
        <v>3.9790000000099466E-5</v>
      </c>
      <c r="I7">
        <v>4.775514799999938E-2</v>
      </c>
    </row>
    <row r="8" spans="1:9" ht="15.75">
      <c r="A8" s="82">
        <v>5</v>
      </c>
      <c r="B8" s="16">
        <v>149.9991</v>
      </c>
      <c r="C8" s="15">
        <v>149.6371</v>
      </c>
      <c r="G8" t="s">
        <v>85</v>
      </c>
      <c r="H8">
        <v>5</v>
      </c>
      <c r="I8">
        <v>5</v>
      </c>
    </row>
    <row r="9" spans="1:9" ht="15.75">
      <c r="A9" s="82"/>
      <c r="B9" s="95">
        <f>_xlfn.VAR.S(B4:B8)</f>
        <v>3.9790000000099466E-5</v>
      </c>
      <c r="C9" s="95">
        <f>_xlfn.VAR.S(C4:C8)</f>
        <v>4.775514799999938E-2</v>
      </c>
      <c r="G9" t="s">
        <v>86</v>
      </c>
      <c r="H9">
        <v>0</v>
      </c>
    </row>
    <row r="10" spans="1:9" ht="15.75">
      <c r="A10" s="82"/>
      <c r="B10" s="91"/>
      <c r="C10" s="91"/>
      <c r="G10" t="s">
        <v>96</v>
      </c>
      <c r="H10">
        <v>4</v>
      </c>
    </row>
    <row r="11" spans="1:9" ht="15.75">
      <c r="A11" s="82"/>
      <c r="B11" s="91"/>
      <c r="C11" s="91"/>
      <c r="G11" t="s">
        <v>97</v>
      </c>
      <c r="H11" s="84">
        <v>0.89352493431549251</v>
      </c>
    </row>
    <row r="12" spans="1:9" ht="15.75">
      <c r="A12" s="82"/>
      <c r="B12" s="16"/>
      <c r="C12" s="15"/>
      <c r="G12" t="s">
        <v>98</v>
      </c>
      <c r="H12">
        <v>0.21103870834494329</v>
      </c>
    </row>
    <row r="13" spans="1:9" ht="15.75">
      <c r="A13" s="82"/>
      <c r="B13" s="16"/>
      <c r="C13" s="15"/>
      <c r="G13" t="s">
        <v>99</v>
      </c>
      <c r="H13">
        <v>2.1318467863266499</v>
      </c>
    </row>
    <row r="14" spans="1:9" ht="15.75">
      <c r="A14" s="82"/>
      <c r="B14" s="16"/>
      <c r="C14" s="15"/>
      <c r="G14" t="s">
        <v>100</v>
      </c>
      <c r="H14">
        <v>0.42207741668988658</v>
      </c>
    </row>
    <row r="15" spans="1:9" ht="16.5" thickBot="1">
      <c r="A15" s="82"/>
      <c r="B15" s="16"/>
      <c r="C15" s="15"/>
      <c r="G15" s="88" t="s">
        <v>101</v>
      </c>
      <c r="H15" s="86">
        <v>2.7764451051977934</v>
      </c>
      <c r="I15" s="88"/>
    </row>
    <row r="16" spans="1:9" ht="15.75">
      <c r="A16" s="82"/>
      <c r="B16" s="16"/>
      <c r="C16" s="15"/>
    </row>
    <row r="17" spans="1:18" ht="15.75">
      <c r="A17" s="82"/>
      <c r="B17" s="16"/>
      <c r="C17" s="15"/>
      <c r="H17" t="s">
        <v>102</v>
      </c>
    </row>
    <row r="18" spans="1:18" ht="15.75">
      <c r="A18" s="82"/>
      <c r="B18" s="16"/>
      <c r="C18" s="15"/>
    </row>
    <row r="19" spans="1:18" ht="15.75">
      <c r="A19" s="82"/>
      <c r="B19" s="16"/>
      <c r="C19" s="15"/>
    </row>
    <row r="20" spans="1:18" ht="15.75">
      <c r="A20" s="82"/>
      <c r="B20" s="16"/>
      <c r="C20" s="15"/>
      <c r="J20" s="9"/>
      <c r="K20" s="9"/>
      <c r="L20" s="9"/>
      <c r="M20" s="9"/>
      <c r="N20" s="9"/>
      <c r="O20" s="9"/>
      <c r="P20" s="9"/>
      <c r="Q20" s="9"/>
      <c r="R20" s="9"/>
    </row>
    <row r="21" spans="1:18" ht="15.75">
      <c r="A21" s="82"/>
      <c r="B21" s="16"/>
      <c r="C21" s="15"/>
      <c r="I21" s="9"/>
      <c r="J21" s="9"/>
      <c r="K21" s="9"/>
      <c r="L21" s="9"/>
      <c r="M21" s="9"/>
      <c r="N21" s="9"/>
      <c r="O21" s="9"/>
      <c r="P21" s="9"/>
      <c r="Q21" s="9"/>
      <c r="R21" s="9"/>
    </row>
    <row r="22" spans="1:18" ht="15.75">
      <c r="A22" s="82"/>
      <c r="B22" s="16"/>
      <c r="C22" s="15"/>
      <c r="I22" s="19"/>
      <c r="J22" s="9"/>
      <c r="K22" s="9"/>
      <c r="L22" s="9"/>
      <c r="M22" s="9"/>
      <c r="N22" s="9"/>
      <c r="O22" s="9"/>
      <c r="P22" s="9"/>
      <c r="Q22" s="9"/>
      <c r="R22" s="9"/>
    </row>
    <row r="23" spans="1:18" ht="15.75">
      <c r="A23" s="82"/>
      <c r="B23" s="16"/>
      <c r="C23" s="15"/>
      <c r="I23" s="77"/>
      <c r="J23" s="77"/>
      <c r="K23" s="9"/>
      <c r="L23" s="77"/>
      <c r="M23" s="77"/>
      <c r="N23" s="9"/>
      <c r="O23" s="77"/>
      <c r="P23" s="77"/>
      <c r="Q23" s="9"/>
      <c r="R23" s="9"/>
    </row>
    <row r="24" spans="1:18" ht="15.75">
      <c r="A24" s="82"/>
      <c r="B24" s="16"/>
      <c r="C24" s="15"/>
      <c r="I24" s="9"/>
      <c r="J24" s="9"/>
      <c r="K24" s="9"/>
      <c r="L24" s="9"/>
      <c r="M24" s="9"/>
      <c r="N24" s="9"/>
      <c r="O24" s="9"/>
      <c r="P24" s="9"/>
    </row>
    <row r="25" spans="1:18" ht="15.75">
      <c r="A25" s="82"/>
      <c r="B25" s="16"/>
      <c r="C25" s="15"/>
      <c r="E25" s="94"/>
      <c r="F25" s="94"/>
      <c r="G25" s="94"/>
      <c r="I25" s="9"/>
      <c r="J25" s="9"/>
      <c r="K25" s="9"/>
      <c r="L25" s="9"/>
      <c r="M25" s="9"/>
      <c r="N25" s="9"/>
      <c r="O25" s="9"/>
      <c r="P25" s="9"/>
    </row>
    <row r="26" spans="1:18" ht="15.75">
      <c r="A26" s="82"/>
      <c r="B26" s="16"/>
      <c r="C26" s="15"/>
    </row>
    <row r="27" spans="1:18" ht="15.75">
      <c r="A27" s="82"/>
      <c r="B27" s="16"/>
      <c r="C27" s="15"/>
    </row>
    <row r="28" spans="1:18" ht="15.75">
      <c r="A28" s="82"/>
      <c r="B28" s="16"/>
      <c r="C28" s="15"/>
    </row>
    <row r="29" spans="1:18" ht="15.75">
      <c r="A29" s="82"/>
      <c r="B29" s="16"/>
      <c r="C29" s="15"/>
    </row>
    <row r="30" spans="1:18" ht="15.75">
      <c r="A30" s="82"/>
      <c r="B30" s="16"/>
      <c r="C30" s="15"/>
    </row>
    <row r="31" spans="1:18" ht="15.75">
      <c r="A31" s="82"/>
      <c r="B31" s="16"/>
      <c r="C31" s="15"/>
    </row>
    <row r="32" spans="1:18" ht="15.75">
      <c r="A32" s="82"/>
      <c r="B32" s="16"/>
      <c r="C32" s="15"/>
    </row>
    <row r="33" spans="1:3" ht="15.75">
      <c r="A33" s="82"/>
      <c r="B33" s="16"/>
      <c r="C33" s="15"/>
    </row>
    <row r="34" spans="1:3" ht="15.75">
      <c r="A34" s="82"/>
      <c r="B34" s="16"/>
      <c r="C34" s="15"/>
    </row>
    <row r="35" spans="1:3" ht="15.75">
      <c r="A35" s="82"/>
      <c r="B35" s="16"/>
      <c r="C35" s="15"/>
    </row>
    <row r="36" spans="1:3" ht="15.75">
      <c r="A36" s="82"/>
      <c r="B36" s="16"/>
      <c r="C36" s="15"/>
    </row>
    <row r="37" spans="1:3" ht="15.75">
      <c r="A37" s="82"/>
      <c r="B37" s="16"/>
      <c r="C37" s="15"/>
    </row>
    <row r="38" spans="1:3" ht="15.75">
      <c r="A38" s="82"/>
      <c r="B38" s="16"/>
      <c r="C38" s="15"/>
    </row>
    <row r="39" spans="1:3" ht="15.75">
      <c r="A39" s="82"/>
      <c r="B39" s="16"/>
      <c r="C39" s="15"/>
    </row>
    <row r="40" spans="1:3" ht="15.75">
      <c r="A40" s="82"/>
      <c r="B40" s="16"/>
      <c r="C40" s="15"/>
    </row>
    <row r="41" spans="1:3" ht="15.75">
      <c r="A41" s="82"/>
      <c r="B41" s="16"/>
      <c r="C41" s="15"/>
    </row>
    <row r="42" spans="1:3" ht="15.75">
      <c r="A42" s="82"/>
      <c r="B42" s="16"/>
      <c r="C42" s="15"/>
    </row>
    <row r="43" spans="1:3" ht="15.75">
      <c r="A43" s="82"/>
      <c r="B43" s="16"/>
      <c r="C43" s="15"/>
    </row>
    <row r="44" spans="1:3" ht="15.75">
      <c r="A44" s="82"/>
      <c r="B44" s="16"/>
      <c r="C44" s="15"/>
    </row>
    <row r="45" spans="1:3" ht="15.75">
      <c r="A45" s="82"/>
      <c r="B45" s="16"/>
      <c r="C45" s="15"/>
    </row>
    <row r="46" spans="1:3" ht="15.75">
      <c r="A46" s="82"/>
      <c r="B46" s="16"/>
      <c r="C46" s="15"/>
    </row>
    <row r="47" spans="1:3" ht="15.75">
      <c r="A47" s="82"/>
      <c r="B47" s="16"/>
      <c r="C47" s="15"/>
    </row>
    <row r="48" spans="1:3" ht="15.75">
      <c r="A48" s="82"/>
      <c r="B48" s="16"/>
      <c r="C48" s="15"/>
    </row>
    <row r="49" spans="1:3" ht="15.75">
      <c r="A49" s="82"/>
      <c r="B49" s="16"/>
      <c r="C49" s="15"/>
    </row>
    <row r="50" spans="1:3" ht="15.75">
      <c r="A50" s="82"/>
      <c r="B50" s="16"/>
      <c r="C50" s="15"/>
    </row>
    <row r="51" spans="1:3" ht="15.75">
      <c r="A51" s="82"/>
      <c r="B51" s="16"/>
      <c r="C51" s="15"/>
    </row>
    <row r="52" spans="1:3" ht="15.75">
      <c r="A52" s="82"/>
      <c r="B52" s="16"/>
      <c r="C52" s="15"/>
    </row>
    <row r="53" spans="1:3" ht="15.75">
      <c r="A53" s="82"/>
      <c r="B53" s="16"/>
      <c r="C53" s="15"/>
    </row>
    <row r="54" spans="1:3" ht="15.75">
      <c r="A54" s="82"/>
      <c r="B54" s="16"/>
      <c r="C54" s="15"/>
    </row>
    <row r="55" spans="1:3" ht="15.75">
      <c r="A55" s="82"/>
      <c r="B55" s="16"/>
      <c r="C55" s="15"/>
    </row>
    <row r="56" spans="1:3" ht="15.75">
      <c r="A56" s="82"/>
      <c r="B56" s="16"/>
      <c r="C56" s="15"/>
    </row>
    <row r="57" spans="1:3" ht="15.75">
      <c r="A57" s="82"/>
      <c r="B57" s="16"/>
      <c r="C57" s="15"/>
    </row>
    <row r="58" spans="1:3" ht="15.75">
      <c r="A58" s="82"/>
      <c r="B58" s="16"/>
      <c r="C58" s="15"/>
    </row>
    <row r="59" spans="1:3" ht="15.75">
      <c r="A59" s="82"/>
      <c r="B59" s="16"/>
      <c r="C59" s="15"/>
    </row>
    <row r="60" spans="1:3" ht="15.75">
      <c r="A60" s="82"/>
      <c r="B60" s="16"/>
      <c r="C60" s="15"/>
    </row>
    <row r="61" spans="1:3" ht="15.75">
      <c r="A61" s="82"/>
      <c r="B61" s="16"/>
      <c r="C61" s="15"/>
    </row>
    <row r="62" spans="1:3" ht="15.75">
      <c r="A62" s="82"/>
      <c r="B62" s="16"/>
      <c r="C62" s="15"/>
    </row>
    <row r="63" spans="1:3" ht="15.75">
      <c r="A63" s="82"/>
      <c r="B63" s="16"/>
      <c r="C63" s="15"/>
    </row>
    <row r="64" spans="1:3" ht="15.75">
      <c r="A64" s="82"/>
      <c r="B64" s="16"/>
      <c r="C64" s="15"/>
    </row>
    <row r="65" spans="1:3" ht="15.75">
      <c r="A65" s="82"/>
      <c r="B65" s="16"/>
      <c r="C65" s="15"/>
    </row>
    <row r="66" spans="1:3" ht="15.75">
      <c r="A66" s="82"/>
      <c r="B66" s="16"/>
      <c r="C66" s="15"/>
    </row>
    <row r="67" spans="1:3" ht="15.75">
      <c r="A67" s="82"/>
      <c r="B67" s="16"/>
      <c r="C67" s="15"/>
    </row>
    <row r="68" spans="1:3" ht="15.75">
      <c r="A68" s="82"/>
      <c r="B68" s="16"/>
      <c r="C68" s="15"/>
    </row>
    <row r="69" spans="1:3" ht="15.75">
      <c r="A69" s="82"/>
      <c r="B69" s="16"/>
      <c r="C69" s="15"/>
    </row>
    <row r="70" spans="1:3" ht="15.75">
      <c r="A70" s="82"/>
      <c r="B70" s="16"/>
      <c r="C70" s="15"/>
    </row>
    <row r="71" spans="1:3" ht="15.75">
      <c r="A71" s="82"/>
      <c r="B71" s="16"/>
      <c r="C71" s="15"/>
    </row>
    <row r="72" spans="1:3" ht="15.75">
      <c r="A72" s="82"/>
      <c r="B72" s="16"/>
      <c r="C72" s="15"/>
    </row>
    <row r="73" spans="1:3" ht="15.75">
      <c r="A73" s="82"/>
      <c r="B73" s="16"/>
      <c r="C73" s="15"/>
    </row>
    <row r="74" spans="1:3" ht="15.75">
      <c r="A74" s="82"/>
      <c r="B74" s="16"/>
      <c r="C74" s="15"/>
    </row>
    <row r="75" spans="1:3" ht="15.75">
      <c r="A75" s="82"/>
      <c r="B75" s="16"/>
      <c r="C75" s="15"/>
    </row>
    <row r="76" spans="1:3" ht="15.75">
      <c r="A76" s="82"/>
      <c r="B76" s="16"/>
      <c r="C76" s="15"/>
    </row>
    <row r="77" spans="1:3" ht="15.75">
      <c r="A77" s="82"/>
      <c r="B77" s="16"/>
      <c r="C77" s="15"/>
    </row>
    <row r="78" spans="1:3" ht="15.75">
      <c r="A78" s="82"/>
      <c r="B78" s="16"/>
      <c r="C78" s="15"/>
    </row>
    <row r="79" spans="1:3" ht="15.75">
      <c r="A79" s="82"/>
      <c r="B79" s="16"/>
      <c r="C79" s="15"/>
    </row>
    <row r="80" spans="1:3" ht="15.75">
      <c r="A80" s="82"/>
      <c r="B80" s="16"/>
      <c r="C80" s="15"/>
    </row>
    <row r="81" spans="1:3" ht="15.75">
      <c r="A81" s="82"/>
      <c r="B81" s="16"/>
      <c r="C81" s="15"/>
    </row>
    <row r="82" spans="1:3" ht="15.75">
      <c r="A82" s="82"/>
      <c r="B82" s="16"/>
      <c r="C82" s="15"/>
    </row>
    <row r="83" spans="1:3" ht="15.75">
      <c r="A83" s="82"/>
      <c r="B83" s="16"/>
      <c r="C83" s="15"/>
    </row>
    <row r="84" spans="1:3" ht="15.75">
      <c r="A84" s="82"/>
      <c r="B84" s="16"/>
      <c r="C84" s="15"/>
    </row>
    <row r="85" spans="1:3" ht="15.75">
      <c r="A85" s="82"/>
      <c r="B85" s="16"/>
      <c r="C85" s="15"/>
    </row>
    <row r="86" spans="1:3" ht="15.75">
      <c r="A86" s="82"/>
      <c r="B86" s="16"/>
      <c r="C86" s="15"/>
    </row>
    <row r="87" spans="1:3" ht="15.75">
      <c r="A87" s="82"/>
      <c r="B87" s="16"/>
      <c r="C87" s="15"/>
    </row>
    <row r="88" spans="1:3" ht="15.75">
      <c r="A88" s="82"/>
      <c r="B88" s="16"/>
      <c r="C88" s="15"/>
    </row>
    <row r="89" spans="1:3" ht="15.75">
      <c r="A89" s="82"/>
      <c r="B89" s="16"/>
      <c r="C89" s="15"/>
    </row>
    <row r="90" spans="1:3" ht="15.75">
      <c r="A90" s="82"/>
      <c r="B90" s="16"/>
      <c r="C90" s="15"/>
    </row>
    <row r="91" spans="1:3" ht="15.75">
      <c r="A91" s="82"/>
      <c r="B91" s="16"/>
      <c r="C91" s="15"/>
    </row>
    <row r="92" spans="1:3" ht="15.75">
      <c r="A92" s="82"/>
      <c r="B92" s="16"/>
      <c r="C92" s="15"/>
    </row>
    <row r="93" spans="1:3" ht="15.75">
      <c r="A93" s="82"/>
      <c r="B93" s="16"/>
      <c r="C93" s="15"/>
    </row>
    <row r="94" spans="1:3" ht="15.75">
      <c r="A94" s="82"/>
      <c r="B94" s="16"/>
      <c r="C94" s="15"/>
    </row>
    <row r="95" spans="1:3" ht="15.75">
      <c r="A95" s="82"/>
      <c r="B95" s="16"/>
      <c r="C95" s="15"/>
    </row>
    <row r="96" spans="1:3" ht="15.75">
      <c r="A96" s="82"/>
      <c r="B96" s="16"/>
      <c r="C96" s="15"/>
    </row>
    <row r="97" spans="1:3" ht="15.75">
      <c r="A97" s="82"/>
      <c r="B97" s="16"/>
      <c r="C97" s="15"/>
    </row>
    <row r="98" spans="1:3" ht="15.75">
      <c r="A98" s="82"/>
      <c r="B98" s="16"/>
      <c r="C98" s="15"/>
    </row>
    <row r="99" spans="1:3" ht="15.75">
      <c r="A99" s="82"/>
      <c r="B99" s="16"/>
      <c r="C99" s="15"/>
    </row>
    <row r="100" spans="1:3" ht="15.75">
      <c r="A100" s="82"/>
      <c r="B100" s="16"/>
      <c r="C100" s="15"/>
    </row>
    <row r="101" spans="1:3" ht="15.75">
      <c r="A101" s="82"/>
      <c r="B101" s="16"/>
      <c r="C101" s="15"/>
    </row>
    <row r="102" spans="1:3" ht="15.75">
      <c r="A102" s="82"/>
      <c r="B102" s="16"/>
      <c r="C102" s="15"/>
    </row>
  </sheetData>
  <mergeCells count="3">
    <mergeCell ref="I23:J23"/>
    <mergeCell ref="L23:M23"/>
    <mergeCell ref="O23:P2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FF62D-651F-47F7-B7F4-5038E7CF370C}">
  <sheetPr>
    <tabColor theme="4"/>
  </sheetPr>
  <dimension ref="A1:O101"/>
  <sheetViews>
    <sheetView workbookViewId="0">
      <selection activeCell="I21" sqref="I21"/>
    </sheetView>
  </sheetViews>
  <sheetFormatPr defaultRowHeight="18.75"/>
  <cols>
    <col min="1" max="1" width="19.5703125" style="80" bestFit="1" customWidth="1"/>
    <col min="2" max="2" width="6.85546875" style="9" customWidth="1"/>
    <col min="3" max="3" width="29.28515625" style="9" customWidth="1"/>
    <col min="4" max="4" width="14.7109375" style="9" customWidth="1"/>
    <col min="5" max="15" width="9.140625" style="9" customWidth="1"/>
    <col min="16" max="16384" width="9.140625" style="9"/>
  </cols>
  <sheetData>
    <row r="1" spans="1:15" ht="21" customHeight="1">
      <c r="A1" s="79" t="s">
        <v>153</v>
      </c>
    </row>
    <row r="2" spans="1:15">
      <c r="A2" s="24">
        <v>149.99799999999999</v>
      </c>
    </row>
    <row r="3" spans="1:15">
      <c r="A3" s="80">
        <v>149.98599999999999</v>
      </c>
    </row>
    <row r="4" spans="1:15">
      <c r="A4" s="80">
        <v>149.994</v>
      </c>
    </row>
    <row r="5" spans="1:15">
      <c r="A5" s="80">
        <v>150.00399999999999</v>
      </c>
    </row>
    <row r="6" spans="1:15">
      <c r="A6" s="80">
        <v>150</v>
      </c>
      <c r="C6" s="36" t="s">
        <v>8</v>
      </c>
      <c r="D6" s="9">
        <v>150</v>
      </c>
    </row>
    <row r="7" spans="1:15">
      <c r="A7" s="80">
        <v>150</v>
      </c>
      <c r="C7" s="36" t="s">
        <v>9</v>
      </c>
      <c r="D7" s="9">
        <v>0.01</v>
      </c>
    </row>
    <row r="8" spans="1:15">
      <c r="A8" s="80">
        <v>149.98500000000001</v>
      </c>
      <c r="C8" s="36" t="s">
        <v>13</v>
      </c>
      <c r="D8" s="18">
        <v>0.95</v>
      </c>
    </row>
    <row r="9" spans="1:15">
      <c r="A9" s="80">
        <v>150.00299999999999</v>
      </c>
      <c r="C9" s="36" t="s">
        <v>7</v>
      </c>
      <c r="D9" s="9">
        <f>AVERAGE(A:A)</f>
        <v>149.99817999999993</v>
      </c>
    </row>
    <row r="10" spans="1:15">
      <c r="A10" s="80">
        <v>150.00200000000001</v>
      </c>
      <c r="C10" s="36"/>
    </row>
    <row r="11" spans="1:15">
      <c r="A11" s="80">
        <v>149.99100000000001</v>
      </c>
      <c r="C11" s="36" t="s">
        <v>49</v>
      </c>
      <c r="D11" s="52" t="s">
        <v>154</v>
      </c>
    </row>
    <row r="12" spans="1:15">
      <c r="A12" s="80">
        <v>149.99299999999999</v>
      </c>
      <c r="C12" s="36" t="s">
        <v>63</v>
      </c>
      <c r="D12" s="52" t="s">
        <v>155</v>
      </c>
    </row>
    <row r="13" spans="1:15">
      <c r="A13" s="80">
        <v>150.00399999999999</v>
      </c>
      <c r="C13" s="36"/>
      <c r="D13" s="52"/>
    </row>
    <row r="14" spans="1:15">
      <c r="A14" s="80">
        <v>149.99199999999999</v>
      </c>
      <c r="C14" s="49" t="s">
        <v>10</v>
      </c>
      <c r="D14" s="53">
        <f>(D9-D6)/(D7/SQRT(COUNT(A:A)))</f>
        <v>-1.8200000000661021</v>
      </c>
    </row>
    <row r="15" spans="1:15">
      <c r="A15" s="80">
        <v>149.99</v>
      </c>
      <c r="C15" s="50" t="s">
        <v>11</v>
      </c>
      <c r="D15" s="54">
        <f>_xlfn.NORM.S.INV((1-D8)/2)</f>
        <v>-1.9599639845400536</v>
      </c>
      <c r="E15" s="51" t="s">
        <v>12</v>
      </c>
      <c r="F15" s="47">
        <f>_xlfn.NORM.S.INV(1-(1-D8)/2)</f>
        <v>1.9599639845400536</v>
      </c>
    </row>
    <row r="16" spans="1:15">
      <c r="A16" s="80">
        <v>150.01300000000001</v>
      </c>
      <c r="C16" s="36"/>
      <c r="D16" s="52"/>
      <c r="H16" s="75" t="s">
        <v>24</v>
      </c>
      <c r="I16" s="75"/>
      <c r="J16" s="36"/>
      <c r="K16" s="76" t="s">
        <v>25</v>
      </c>
      <c r="L16" s="76"/>
      <c r="M16" s="36"/>
      <c r="N16" s="76" t="s">
        <v>26</v>
      </c>
      <c r="O16" s="76"/>
    </row>
    <row r="17" spans="1:15">
      <c r="A17" s="80">
        <v>149.99799999999999</v>
      </c>
      <c r="C17" s="36" t="s">
        <v>14</v>
      </c>
      <c r="D17" s="55" t="str">
        <f>IF(AND(D14&gt;=D15,D14&lt;=F15),D11,D12)</f>
        <v>ortalama=150</v>
      </c>
      <c r="E17" s="19"/>
      <c r="F17" s="19"/>
      <c r="H17" s="57">
        <f>D14</f>
        <v>-1.8200000000661021</v>
      </c>
      <c r="I17" s="57">
        <f>_xlfn.NORM.S.DIST(H17,FALSE)</f>
        <v>7.6143273687046834E-2</v>
      </c>
      <c r="K17" s="58">
        <f>D15</f>
        <v>-1.9599639845400536</v>
      </c>
      <c r="L17" s="58">
        <f>_xlfn.NORM.S.DIST(K17,FALSE)</f>
        <v>5.8445069805035436E-2</v>
      </c>
      <c r="N17" s="58">
        <f>F15</f>
        <v>1.9599639845400536</v>
      </c>
      <c r="O17" s="58">
        <f>_xlfn.NORM.S.DIST(N17,FALSE)</f>
        <v>5.8445069805035436E-2</v>
      </c>
    </row>
    <row r="18" spans="1:15">
      <c r="A18" s="80">
        <v>150.00700000000001</v>
      </c>
      <c r="H18" s="57">
        <f>D14</f>
        <v>-1.8200000000661021</v>
      </c>
      <c r="I18" s="57">
        <v>0</v>
      </c>
      <c r="K18" s="58">
        <f>D15</f>
        <v>-1.9599639845400536</v>
      </c>
      <c r="L18" s="58">
        <v>0</v>
      </c>
      <c r="N18" s="58">
        <f>F15</f>
        <v>1.9599639845400536</v>
      </c>
      <c r="O18" s="58">
        <v>0</v>
      </c>
    </row>
    <row r="19" spans="1:15">
      <c r="A19" s="80">
        <v>149.999</v>
      </c>
    </row>
    <row r="20" spans="1:15">
      <c r="A20" s="80">
        <v>149.97999999999999</v>
      </c>
    </row>
    <row r="21" spans="1:15">
      <c r="A21" s="80">
        <v>149.99199999999999</v>
      </c>
    </row>
    <row r="22" spans="1:15">
      <c r="A22" s="80">
        <v>150.01499999999999</v>
      </c>
    </row>
    <row r="23" spans="1:15">
      <c r="A23" s="80">
        <v>149.99299999999999</v>
      </c>
    </row>
    <row r="24" spans="1:15">
      <c r="A24" s="80">
        <v>150.00899999999999</v>
      </c>
    </row>
    <row r="25" spans="1:15">
      <c r="A25" s="80">
        <v>150.00399999999999</v>
      </c>
    </row>
    <row r="26" spans="1:15">
      <c r="A26" s="80">
        <v>149.99</v>
      </c>
    </row>
    <row r="27" spans="1:15">
      <c r="A27" s="80">
        <v>149.989</v>
      </c>
    </row>
    <row r="28" spans="1:15">
      <c r="A28" s="80">
        <v>150.011</v>
      </c>
    </row>
    <row r="29" spans="1:15">
      <c r="A29" s="80">
        <v>149.99199999999999</v>
      </c>
    </row>
    <row r="30" spans="1:15">
      <c r="A30" s="80">
        <v>149.999</v>
      </c>
    </row>
    <row r="31" spans="1:15">
      <c r="A31" s="80">
        <v>149.98500000000001</v>
      </c>
    </row>
    <row r="32" spans="1:15">
      <c r="A32" s="80">
        <v>150.00200000000001</v>
      </c>
    </row>
    <row r="33" spans="1:1">
      <c r="A33" s="80">
        <v>149.99600000000001</v>
      </c>
    </row>
    <row r="34" spans="1:1">
      <c r="A34" s="80">
        <v>150.01499999999999</v>
      </c>
    </row>
    <row r="35" spans="1:1">
      <c r="A35" s="80">
        <v>149.97900000000001</v>
      </c>
    </row>
    <row r="36" spans="1:1">
      <c r="A36" s="80">
        <v>149.97900000000001</v>
      </c>
    </row>
    <row r="37" spans="1:1">
      <c r="A37" s="80">
        <v>149.983</v>
      </c>
    </row>
    <row r="38" spans="1:1">
      <c r="A38" s="80">
        <v>149.99700000000001</v>
      </c>
    </row>
    <row r="39" spans="1:1">
      <c r="A39" s="80">
        <v>150.02099999999999</v>
      </c>
    </row>
    <row r="40" spans="1:1">
      <c r="A40" s="80">
        <v>150.006</v>
      </c>
    </row>
    <row r="41" spans="1:1">
      <c r="A41" s="80">
        <v>149.99</v>
      </c>
    </row>
    <row r="42" spans="1:1">
      <c r="A42" s="80">
        <v>149.989</v>
      </c>
    </row>
    <row r="43" spans="1:1">
      <c r="A43" s="80">
        <v>149.99700000000001</v>
      </c>
    </row>
    <row r="44" spans="1:1">
      <c r="A44" s="80">
        <v>150.011</v>
      </c>
    </row>
    <row r="45" spans="1:1">
      <c r="A45" s="80">
        <v>149.99799999999999</v>
      </c>
    </row>
    <row r="46" spans="1:1">
      <c r="A46" s="80">
        <v>150.00200000000001</v>
      </c>
    </row>
    <row r="47" spans="1:1">
      <c r="A47" s="80">
        <v>149.995</v>
      </c>
    </row>
    <row r="48" spans="1:1">
      <c r="A48" s="80">
        <v>149.999</v>
      </c>
    </row>
    <row r="49" spans="1:1">
      <c r="A49" s="80">
        <v>149.98400000000001</v>
      </c>
    </row>
    <row r="50" spans="1:1">
      <c r="A50" s="80">
        <v>149.99799999999999</v>
      </c>
    </row>
    <row r="51" spans="1:1">
      <c r="A51" s="80">
        <v>150.00399999999999</v>
      </c>
    </row>
    <row r="52" spans="1:1">
      <c r="A52" s="80">
        <v>149.983</v>
      </c>
    </row>
    <row r="53" spans="1:1">
      <c r="A53" s="80">
        <v>149.99299999999999</v>
      </c>
    </row>
    <row r="54" spans="1:1">
      <c r="A54" s="80">
        <v>149.982</v>
      </c>
    </row>
    <row r="55" spans="1:1">
      <c r="A55" s="80">
        <v>149.99199999999999</v>
      </c>
    </row>
    <row r="56" spans="1:1">
      <c r="A56" s="80">
        <v>150.02000000000001</v>
      </c>
    </row>
    <row r="57" spans="1:1">
      <c r="A57" s="80">
        <v>149.999</v>
      </c>
    </row>
    <row r="58" spans="1:1">
      <c r="A58" s="80">
        <v>149.994</v>
      </c>
    </row>
    <row r="59" spans="1:1">
      <c r="A59" s="80">
        <v>149.983</v>
      </c>
    </row>
    <row r="60" spans="1:1">
      <c r="A60" s="80">
        <v>150.00700000000001</v>
      </c>
    </row>
    <row r="61" spans="1:1">
      <c r="A61" s="80">
        <v>149.99700000000001</v>
      </c>
    </row>
    <row r="62" spans="1:1">
      <c r="A62" s="80">
        <v>150.01400000000001</v>
      </c>
    </row>
    <row r="63" spans="1:1">
      <c r="A63" s="80">
        <v>149.98099999999999</v>
      </c>
    </row>
    <row r="64" spans="1:1">
      <c r="A64" s="80">
        <v>150.02199999999999</v>
      </c>
    </row>
    <row r="65" spans="1:1">
      <c r="A65" s="80">
        <v>149.99700000000001</v>
      </c>
    </row>
    <row r="66" spans="1:1">
      <c r="A66" s="80">
        <v>149.988</v>
      </c>
    </row>
    <row r="67" spans="1:1">
      <c r="A67" s="80">
        <v>150.01400000000001</v>
      </c>
    </row>
    <row r="68" spans="1:1">
      <c r="A68" s="80">
        <v>149.99299999999999</v>
      </c>
    </row>
    <row r="69" spans="1:1">
      <c r="A69" s="80">
        <v>149.99700000000001</v>
      </c>
    </row>
    <row r="70" spans="1:1">
      <c r="A70" s="80">
        <v>149.999</v>
      </c>
    </row>
    <row r="71" spans="1:1">
      <c r="A71" s="80">
        <v>149.97900000000001</v>
      </c>
    </row>
    <row r="72" spans="1:1">
      <c r="A72" s="80">
        <v>149.99100000000001</v>
      </c>
    </row>
    <row r="73" spans="1:1">
      <c r="A73" s="80">
        <v>149.98699999999999</v>
      </c>
    </row>
    <row r="74" spans="1:1">
      <c r="A74" s="80">
        <v>150.00700000000001</v>
      </c>
    </row>
    <row r="75" spans="1:1">
      <c r="A75" s="80">
        <v>149.99600000000001</v>
      </c>
    </row>
    <row r="76" spans="1:1">
      <c r="A76" s="80">
        <v>149.999</v>
      </c>
    </row>
    <row r="77" spans="1:1">
      <c r="A77" s="80">
        <v>150.01300000000001</v>
      </c>
    </row>
    <row r="78" spans="1:1">
      <c r="A78" s="80">
        <v>149.99799999999999</v>
      </c>
    </row>
    <row r="79" spans="1:1">
      <c r="A79" s="80">
        <v>149.98099999999999</v>
      </c>
    </row>
    <row r="80" spans="1:1">
      <c r="A80" s="80">
        <v>149.988</v>
      </c>
    </row>
    <row r="81" spans="1:1">
      <c r="A81" s="80">
        <v>149.99</v>
      </c>
    </row>
    <row r="82" spans="1:1">
      <c r="A82" s="81">
        <v>150.005</v>
      </c>
    </row>
    <row r="83" spans="1:1">
      <c r="A83" s="80">
        <v>150.00299999999999</v>
      </c>
    </row>
    <row r="84" spans="1:1">
      <c r="A84" s="80">
        <v>150.00800000000001</v>
      </c>
    </row>
    <row r="85" spans="1:1">
      <c r="A85" s="80">
        <v>149.99299999999999</v>
      </c>
    </row>
    <row r="86" spans="1:1">
      <c r="A86" s="80">
        <v>150.01900000000001</v>
      </c>
    </row>
    <row r="87" spans="1:1">
      <c r="A87" s="80">
        <v>149.99799999999999</v>
      </c>
    </row>
    <row r="88" spans="1:1">
      <c r="A88" s="80">
        <v>149.99</v>
      </c>
    </row>
    <row r="89" spans="1:1">
      <c r="A89" s="80">
        <v>150.01900000000001</v>
      </c>
    </row>
    <row r="90" spans="1:1">
      <c r="A90" s="80">
        <v>150.01900000000001</v>
      </c>
    </row>
    <row r="91" spans="1:1">
      <c r="A91" s="80">
        <v>150.005</v>
      </c>
    </row>
    <row r="92" spans="1:1">
      <c r="A92" s="80">
        <v>149.99299999999999</v>
      </c>
    </row>
    <row r="93" spans="1:1">
      <c r="A93" s="80">
        <v>149.98699999999999</v>
      </c>
    </row>
    <row r="94" spans="1:1">
      <c r="A94" s="80">
        <v>150.01400000000001</v>
      </c>
    </row>
    <row r="95" spans="1:1">
      <c r="A95" s="80">
        <v>149.995</v>
      </c>
    </row>
    <row r="96" spans="1:1">
      <c r="A96" s="80">
        <v>150.00800000000001</v>
      </c>
    </row>
    <row r="97" spans="1:1">
      <c r="A97" s="80">
        <v>149.99700000000001</v>
      </c>
    </row>
    <row r="98" spans="1:1">
      <c r="A98" s="80">
        <v>150.001</v>
      </c>
    </row>
    <row r="99" spans="1:1">
      <c r="A99" s="80">
        <v>150.01599999999999</v>
      </c>
    </row>
    <row r="100" spans="1:1">
      <c r="A100" s="80">
        <v>150.00399999999999</v>
      </c>
    </row>
    <row r="101" spans="1:1">
      <c r="A101" s="80">
        <v>149.99700000000001</v>
      </c>
    </row>
  </sheetData>
  <mergeCells count="3">
    <mergeCell ref="H16:I16"/>
    <mergeCell ref="K16:L16"/>
    <mergeCell ref="N16:O16"/>
  </mergeCells>
  <pageMargins left="0.7" right="0.7" top="0.75" bottom="0.75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C9C6E-279A-4059-8146-1B67EAC5BB9F}">
  <sheetPr>
    <tabColor rgb="FFFF942C"/>
  </sheetPr>
  <dimension ref="A1:S72"/>
  <sheetViews>
    <sheetView workbookViewId="0">
      <selection activeCell="A4" sqref="A4"/>
    </sheetView>
  </sheetViews>
  <sheetFormatPr defaultRowHeight="18.75"/>
  <cols>
    <col min="1" max="1" width="12.140625" style="3" bestFit="1" customWidth="1"/>
    <col min="2" max="2" width="12.5703125" style="3" customWidth="1"/>
    <col min="3" max="3" width="12.5703125" customWidth="1"/>
    <col min="4" max="4" width="21.42578125" customWidth="1"/>
    <col min="5" max="5" width="3.42578125" customWidth="1"/>
    <col min="6" max="9" width="23.140625" customWidth="1"/>
    <col min="10" max="10" width="9.140625" customWidth="1"/>
    <col min="18" max="18" width="2.42578125" customWidth="1"/>
  </cols>
  <sheetData>
    <row r="1" spans="1:19" ht="86.25" customHeight="1"/>
    <row r="3" spans="1:19">
      <c r="A3" s="11" t="s">
        <v>1</v>
      </c>
      <c r="B3" s="11" t="s">
        <v>58</v>
      </c>
      <c r="C3" s="11" t="s">
        <v>59</v>
      </c>
      <c r="F3" s="36" t="s">
        <v>49</v>
      </c>
      <c r="G3" t="s">
        <v>92</v>
      </c>
    </row>
    <row r="4" spans="1:19" ht="15.75">
      <c r="A4" s="10">
        <v>1</v>
      </c>
      <c r="B4" s="34">
        <v>13</v>
      </c>
      <c r="C4" s="33">
        <v>14</v>
      </c>
      <c r="D4" s="34"/>
      <c r="F4" s="36" t="s">
        <v>50</v>
      </c>
      <c r="G4" t="s">
        <v>106</v>
      </c>
    </row>
    <row r="5" spans="1:19" ht="15.75">
      <c r="A5" s="10">
        <v>2</v>
      </c>
      <c r="B5" s="34">
        <v>12</v>
      </c>
      <c r="C5" s="33">
        <v>14</v>
      </c>
      <c r="D5" s="34"/>
      <c r="F5" s="37" t="s">
        <v>55</v>
      </c>
      <c r="G5" s="17"/>
    </row>
    <row r="6" spans="1:19" ht="15.75">
      <c r="A6" s="10">
        <v>3</v>
      </c>
      <c r="B6" s="34">
        <v>10</v>
      </c>
      <c r="C6" s="33">
        <v>11</v>
      </c>
      <c r="D6" s="34"/>
    </row>
    <row r="7" spans="1:19" ht="15.75">
      <c r="A7" s="10">
        <v>4</v>
      </c>
      <c r="B7" s="34">
        <v>18</v>
      </c>
      <c r="C7" s="33">
        <v>17</v>
      </c>
      <c r="D7" s="34"/>
      <c r="F7" t="s">
        <v>104</v>
      </c>
      <c r="I7" s="29"/>
    </row>
    <row r="8" spans="1:19" ht="16.5" thickBot="1">
      <c r="A8" s="10">
        <v>5</v>
      </c>
      <c r="B8" s="34">
        <v>10</v>
      </c>
      <c r="C8" s="33">
        <v>12</v>
      </c>
      <c r="D8" s="34"/>
      <c r="I8" s="29"/>
    </row>
    <row r="9" spans="1:19" ht="15.75">
      <c r="A9" s="10"/>
      <c r="B9" s="14"/>
      <c r="C9" s="28"/>
      <c r="F9" s="44"/>
      <c r="G9" s="44" t="s">
        <v>58</v>
      </c>
      <c r="H9" s="44" t="s">
        <v>59</v>
      </c>
      <c r="I9" s="29"/>
    </row>
    <row r="10" spans="1:19" ht="15.75">
      <c r="A10" s="10"/>
      <c r="B10" s="32"/>
      <c r="C10" s="32"/>
      <c r="F10" s="1" t="s">
        <v>64</v>
      </c>
      <c r="G10" s="1">
        <v>12.6</v>
      </c>
      <c r="H10" s="1">
        <v>13.6</v>
      </c>
      <c r="I10" s="29"/>
    </row>
    <row r="11" spans="1:19" ht="15.75">
      <c r="A11" s="10"/>
      <c r="B11" s="32"/>
      <c r="C11" s="32"/>
      <c r="F11" s="1" t="s">
        <v>94</v>
      </c>
      <c r="G11" s="1">
        <v>10.800000000000011</v>
      </c>
      <c r="H11" s="1">
        <v>5.3000000000000114</v>
      </c>
      <c r="I11" s="29"/>
    </row>
    <row r="12" spans="1:19" ht="15.75">
      <c r="A12" s="10"/>
      <c r="B12" s="32"/>
      <c r="C12" s="32"/>
      <c r="F12" s="1" t="s">
        <v>85</v>
      </c>
      <c r="G12" s="1">
        <v>5</v>
      </c>
      <c r="H12" s="1">
        <v>5</v>
      </c>
      <c r="I12" s="29"/>
    </row>
    <row r="13" spans="1:19" ht="15.75">
      <c r="A13" s="10"/>
      <c r="B13" s="32"/>
      <c r="C13" s="32"/>
      <c r="F13" s="1" t="s">
        <v>105</v>
      </c>
      <c r="G13" s="1">
        <v>0.9648794292904086</v>
      </c>
      <c r="H13" s="1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</row>
    <row r="14" spans="1:19" ht="15.75">
      <c r="A14" s="10"/>
      <c r="B14" s="32"/>
      <c r="C14" s="32"/>
      <c r="F14" s="1" t="s">
        <v>86</v>
      </c>
      <c r="G14" s="1">
        <v>0</v>
      </c>
      <c r="H14" s="1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</row>
    <row r="15" spans="1:19" ht="15.75">
      <c r="A15" s="10"/>
      <c r="B15" s="32"/>
      <c r="C15" s="32"/>
      <c r="F15" s="1" t="s">
        <v>96</v>
      </c>
      <c r="G15" s="1">
        <v>4</v>
      </c>
      <c r="H15" s="1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</row>
    <row r="16" spans="1:19" ht="15.75">
      <c r="A16" s="10"/>
      <c r="B16" s="14"/>
      <c r="C16" s="28"/>
      <c r="F16" s="62" t="s">
        <v>97</v>
      </c>
      <c r="G16" s="62">
        <v>-1.8257418583505538</v>
      </c>
      <c r="H16" s="1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</row>
    <row r="17" spans="1:19" ht="15.75">
      <c r="A17" s="10"/>
      <c r="B17" s="14"/>
      <c r="C17" s="28"/>
      <c r="F17" s="1" t="s">
        <v>98</v>
      </c>
      <c r="G17" s="1">
        <v>7.0963723887027735E-2</v>
      </c>
      <c r="H17" s="1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</row>
    <row r="18" spans="1:19" ht="15.75">
      <c r="A18" s="10"/>
      <c r="B18" s="14"/>
      <c r="C18" s="28"/>
      <c r="F18" s="1" t="s">
        <v>99</v>
      </c>
      <c r="G18" s="1">
        <v>2.1318467863266499</v>
      </c>
      <c r="H18" s="1"/>
      <c r="J18" s="29"/>
      <c r="K18" s="29"/>
      <c r="L18" s="29"/>
      <c r="M18" s="29"/>
      <c r="N18" s="29"/>
      <c r="O18" s="29"/>
      <c r="P18" s="29"/>
      <c r="Q18" s="29"/>
      <c r="R18" s="29"/>
      <c r="S18" s="29"/>
    </row>
    <row r="19" spans="1:19" ht="15.75">
      <c r="A19" s="10"/>
      <c r="B19" s="14"/>
      <c r="C19" s="28"/>
      <c r="F19" s="1" t="s">
        <v>100</v>
      </c>
      <c r="G19" s="1">
        <v>0.14192744777405547</v>
      </c>
      <c r="H19" s="1"/>
      <c r="J19" s="29"/>
      <c r="K19" s="29"/>
      <c r="L19" s="29"/>
      <c r="M19" s="29"/>
      <c r="N19" s="29"/>
      <c r="O19" s="29"/>
      <c r="P19" s="29"/>
      <c r="Q19" s="29"/>
      <c r="R19" s="29"/>
      <c r="S19" s="29"/>
    </row>
    <row r="20" spans="1:19" ht="16.5" thickBot="1">
      <c r="A20" s="10"/>
      <c r="B20" s="14"/>
      <c r="C20" s="28"/>
      <c r="F20" s="69" t="s">
        <v>101</v>
      </c>
      <c r="G20" s="69">
        <v>2.7764451051977934</v>
      </c>
      <c r="H20" s="2"/>
      <c r="J20" s="29"/>
      <c r="K20" s="29"/>
      <c r="L20" s="29"/>
      <c r="M20" s="29"/>
      <c r="N20" s="29"/>
      <c r="O20" s="29"/>
      <c r="P20" s="29"/>
      <c r="Q20" s="29"/>
      <c r="R20" s="29"/>
      <c r="S20" s="29"/>
    </row>
    <row r="21" spans="1:19" ht="15.75">
      <c r="A21" s="10"/>
      <c r="B21" s="14"/>
      <c r="C21" s="28"/>
      <c r="F21" s="39"/>
      <c r="G21" s="39"/>
      <c r="H21" s="39"/>
      <c r="J21" s="29"/>
      <c r="K21" s="29"/>
      <c r="L21" s="29"/>
      <c r="M21" s="29"/>
      <c r="N21" s="29"/>
      <c r="O21" s="29"/>
      <c r="P21" s="29"/>
      <c r="Q21" s="29"/>
      <c r="R21" s="29"/>
      <c r="S21" s="29"/>
    </row>
    <row r="22" spans="1:19" ht="15.75">
      <c r="A22" s="10"/>
      <c r="B22" s="14"/>
      <c r="C22" s="28"/>
      <c r="F22" s="39"/>
      <c r="G22" s="39" t="s">
        <v>102</v>
      </c>
      <c r="H22" s="39"/>
      <c r="J22" s="29"/>
      <c r="K22" s="29"/>
      <c r="L22" s="29"/>
      <c r="M22" s="29"/>
      <c r="N22" s="29"/>
      <c r="O22" s="29"/>
      <c r="P22" s="29"/>
      <c r="Q22" s="29"/>
      <c r="R22" s="29"/>
      <c r="S22" s="29"/>
    </row>
    <row r="23" spans="1:19" ht="15.75">
      <c r="A23" s="10"/>
      <c r="B23" s="14"/>
      <c r="C23" s="28"/>
      <c r="J23" s="29"/>
      <c r="K23" s="29"/>
      <c r="L23" s="29"/>
      <c r="M23" s="29"/>
      <c r="N23" s="29"/>
      <c r="O23" s="29"/>
      <c r="P23" s="29"/>
      <c r="Q23" s="29"/>
      <c r="R23" s="29"/>
      <c r="S23" s="29"/>
    </row>
    <row r="24" spans="1:19" ht="15.75">
      <c r="A24" s="10"/>
      <c r="B24" s="14"/>
      <c r="C24" s="28"/>
    </row>
    <row r="25" spans="1:19" ht="15.75">
      <c r="A25" s="10"/>
      <c r="B25" s="14"/>
      <c r="C25" s="28"/>
    </row>
    <row r="26" spans="1:19" ht="15.75">
      <c r="A26" s="10"/>
      <c r="B26" s="14"/>
      <c r="C26" s="28"/>
    </row>
    <row r="27" spans="1:19" ht="15.75">
      <c r="A27" s="10"/>
      <c r="B27" s="14"/>
      <c r="C27" s="28"/>
    </row>
    <row r="28" spans="1:19" ht="15.75">
      <c r="A28" s="10"/>
      <c r="B28" s="14"/>
      <c r="C28" s="28"/>
    </row>
    <row r="29" spans="1:19" ht="15.75">
      <c r="A29" s="10"/>
      <c r="B29" s="14"/>
      <c r="C29" s="28"/>
    </row>
    <row r="30" spans="1:19" ht="15.75">
      <c r="A30" s="10"/>
      <c r="B30" s="14"/>
      <c r="C30" s="28"/>
    </row>
    <row r="31" spans="1:19" ht="15.75">
      <c r="A31" s="10"/>
      <c r="B31" s="14"/>
      <c r="C31" s="28"/>
    </row>
    <row r="32" spans="1:19" ht="15.75">
      <c r="A32" s="10"/>
      <c r="B32" s="14"/>
      <c r="C32" s="28"/>
    </row>
    <row r="33" spans="1:3" ht="15.75">
      <c r="A33" s="10"/>
      <c r="B33" s="14"/>
      <c r="C33" s="28"/>
    </row>
    <row r="34" spans="1:3" ht="15.75">
      <c r="A34" s="10"/>
      <c r="B34" s="14"/>
      <c r="C34" s="28"/>
    </row>
    <row r="35" spans="1:3" ht="15.75">
      <c r="A35" s="10"/>
      <c r="B35" s="14"/>
      <c r="C35" s="28"/>
    </row>
    <row r="36" spans="1:3" ht="15.75">
      <c r="A36" s="10"/>
      <c r="B36" s="14"/>
      <c r="C36" s="28"/>
    </row>
    <row r="37" spans="1:3" ht="15.75">
      <c r="A37" s="10"/>
      <c r="B37" s="14"/>
      <c r="C37" s="28"/>
    </row>
    <row r="38" spans="1:3" ht="15.75">
      <c r="A38" s="10"/>
      <c r="B38" s="14"/>
      <c r="C38" s="28"/>
    </row>
    <row r="39" spans="1:3" ht="15.75">
      <c r="A39" s="10"/>
      <c r="B39" s="14"/>
      <c r="C39" s="28"/>
    </row>
    <row r="40" spans="1:3" ht="15.75">
      <c r="A40" s="10"/>
      <c r="B40" s="14"/>
      <c r="C40" s="28"/>
    </row>
    <row r="41" spans="1:3" ht="15.75">
      <c r="A41" s="10"/>
      <c r="B41" s="14"/>
      <c r="C41" s="28"/>
    </row>
    <row r="42" spans="1:3" ht="15.75">
      <c r="A42" s="10"/>
      <c r="B42" s="14"/>
      <c r="C42" s="28"/>
    </row>
    <row r="43" spans="1:3" ht="15.75">
      <c r="A43" s="10"/>
      <c r="B43" s="14"/>
      <c r="C43" s="28"/>
    </row>
    <row r="44" spans="1:3" ht="15.75">
      <c r="A44" s="10"/>
      <c r="B44" s="14"/>
      <c r="C44" s="28"/>
    </row>
    <row r="45" spans="1:3" ht="15.75">
      <c r="A45" s="10"/>
      <c r="B45" s="14"/>
      <c r="C45" s="28"/>
    </row>
    <row r="46" spans="1:3" ht="15.75">
      <c r="A46" s="10"/>
      <c r="B46" s="14"/>
      <c r="C46" s="28"/>
    </row>
    <row r="47" spans="1:3" ht="15.75">
      <c r="A47" s="10"/>
      <c r="B47" s="14"/>
      <c r="C47" s="28"/>
    </row>
    <row r="48" spans="1:3" ht="15.75">
      <c r="A48" s="10"/>
      <c r="B48" s="14"/>
      <c r="C48" s="28"/>
    </row>
    <row r="49" spans="1:3" ht="15.75">
      <c r="A49" s="10"/>
      <c r="B49" s="14"/>
      <c r="C49" s="28"/>
    </row>
    <row r="50" spans="1:3" ht="15.75">
      <c r="A50" s="10"/>
      <c r="B50" s="14"/>
      <c r="C50" s="28"/>
    </row>
    <row r="51" spans="1:3" ht="15.75">
      <c r="A51" s="10"/>
      <c r="B51" s="14"/>
      <c r="C51" s="28"/>
    </row>
    <row r="52" spans="1:3" ht="15.75">
      <c r="A52" s="10"/>
      <c r="B52" s="14"/>
      <c r="C52" s="28"/>
    </row>
    <row r="53" spans="1:3" ht="15.75">
      <c r="A53" s="10"/>
      <c r="B53" s="14"/>
      <c r="C53" s="28"/>
    </row>
    <row r="54" spans="1:3" ht="15.75">
      <c r="A54" s="10"/>
      <c r="B54" s="14"/>
      <c r="C54" s="28"/>
    </row>
    <row r="55" spans="1:3" ht="15.75">
      <c r="A55" s="10"/>
      <c r="B55" s="14"/>
      <c r="C55" s="28"/>
    </row>
    <row r="56" spans="1:3" ht="15.75">
      <c r="A56" s="10"/>
      <c r="B56" s="14"/>
      <c r="C56" s="28"/>
    </row>
    <row r="57" spans="1:3" ht="15.75">
      <c r="A57" s="10"/>
      <c r="B57" s="14"/>
      <c r="C57" s="28"/>
    </row>
    <row r="58" spans="1:3" ht="15.75">
      <c r="A58" s="10"/>
      <c r="B58" s="14"/>
      <c r="C58" s="28"/>
    </row>
    <row r="59" spans="1:3" ht="15.75">
      <c r="A59" s="10"/>
      <c r="B59" s="14"/>
      <c r="C59" s="28"/>
    </row>
    <row r="60" spans="1:3" ht="15.75">
      <c r="A60" s="10"/>
      <c r="B60" s="14"/>
      <c r="C60" s="28"/>
    </row>
    <row r="61" spans="1:3" ht="15.75">
      <c r="A61" s="10"/>
      <c r="B61" s="14"/>
      <c r="C61" s="28"/>
    </row>
    <row r="62" spans="1:3" ht="15.75">
      <c r="A62" s="10"/>
      <c r="B62" s="14"/>
      <c r="C62" s="28"/>
    </row>
    <row r="63" spans="1:3" ht="15.75">
      <c r="A63" s="10"/>
      <c r="B63" s="14"/>
      <c r="C63" s="28"/>
    </row>
    <row r="64" spans="1:3" ht="15.75">
      <c r="A64" s="10"/>
      <c r="B64" s="14"/>
      <c r="C64" s="28"/>
    </row>
    <row r="65" spans="1:3" ht="15.75">
      <c r="A65" s="10"/>
      <c r="B65" s="14"/>
      <c r="C65" s="28"/>
    </row>
    <row r="66" spans="1:3" ht="15.75">
      <c r="A66" s="10"/>
      <c r="B66" s="14"/>
      <c r="C66" s="28"/>
    </row>
    <row r="67" spans="1:3" ht="15.75">
      <c r="A67" s="10"/>
      <c r="B67" s="14"/>
      <c r="C67" s="28"/>
    </row>
    <row r="68" spans="1:3" ht="15.75">
      <c r="A68" s="10"/>
      <c r="B68" s="14"/>
      <c r="C68" s="28"/>
    </row>
    <row r="69" spans="1:3" ht="15.75">
      <c r="A69" s="10"/>
      <c r="B69" s="14"/>
      <c r="C69" s="28"/>
    </row>
    <row r="70" spans="1:3" ht="15.75">
      <c r="A70" s="10"/>
      <c r="B70" s="14"/>
      <c r="C70" s="28"/>
    </row>
    <row r="71" spans="1:3" ht="15.75">
      <c r="A71" s="10"/>
      <c r="B71" s="14"/>
      <c r="C71" s="28"/>
    </row>
    <row r="72" spans="1:3" ht="15.75">
      <c r="A72" s="10"/>
      <c r="B72" s="14"/>
      <c r="C72" s="28"/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F5444-F131-4317-BB08-92C7AF39208E}">
  <sheetPr>
    <tabColor theme="8"/>
  </sheetPr>
  <dimension ref="A1:H72"/>
  <sheetViews>
    <sheetView workbookViewId="0"/>
  </sheetViews>
  <sheetFormatPr defaultRowHeight="18.75"/>
  <cols>
    <col min="1" max="1" width="12.140625" style="80" bestFit="1" customWidth="1"/>
    <col min="2" max="2" width="12.5703125" style="80" customWidth="1"/>
    <col min="3" max="3" width="12.5703125" customWidth="1"/>
    <col min="4" max="4" width="21.42578125" customWidth="1"/>
    <col min="5" max="5" width="3.42578125" customWidth="1"/>
    <col min="6" max="9" width="23.140625" customWidth="1"/>
    <col min="10" max="10" width="9.140625" customWidth="1"/>
    <col min="18" max="18" width="2.42578125" customWidth="1"/>
  </cols>
  <sheetData>
    <row r="1" spans="1:8" ht="86.25" customHeight="1"/>
    <row r="3" spans="1:8">
      <c r="A3" s="11" t="s">
        <v>164</v>
      </c>
      <c r="B3" s="11" t="s">
        <v>58</v>
      </c>
      <c r="C3" s="11" t="s">
        <v>59</v>
      </c>
      <c r="F3" s="36" t="s">
        <v>49</v>
      </c>
      <c r="G3" t="s">
        <v>92</v>
      </c>
    </row>
    <row r="4" spans="1:8" ht="15.75">
      <c r="A4" s="82">
        <v>1</v>
      </c>
      <c r="B4" s="72">
        <v>142</v>
      </c>
      <c r="C4" s="34">
        <v>132</v>
      </c>
      <c r="F4" s="36" t="s">
        <v>50</v>
      </c>
      <c r="G4" t="s">
        <v>106</v>
      </c>
    </row>
    <row r="5" spans="1:8" ht="15.75">
      <c r="A5" s="82">
        <v>2</v>
      </c>
      <c r="B5" s="72">
        <v>128</v>
      </c>
      <c r="C5" s="34">
        <v>119</v>
      </c>
      <c r="F5" s="37" t="s">
        <v>55</v>
      </c>
      <c r="G5" s="17"/>
    </row>
    <row r="6" spans="1:8" ht="15.75">
      <c r="A6" s="82">
        <v>3</v>
      </c>
      <c r="B6" s="72">
        <v>98</v>
      </c>
      <c r="C6" s="34">
        <v>103</v>
      </c>
    </row>
    <row r="7" spans="1:8" ht="15.75">
      <c r="A7" s="82">
        <v>4</v>
      </c>
      <c r="B7" s="72">
        <v>174</v>
      </c>
      <c r="C7" s="34">
        <v>181</v>
      </c>
      <c r="F7" t="s">
        <v>104</v>
      </c>
    </row>
    <row r="8" spans="1:8" ht="16.5" thickBot="1">
      <c r="A8" s="82">
        <v>5</v>
      </c>
      <c r="B8" s="72">
        <v>103</v>
      </c>
      <c r="C8" s="34">
        <v>95</v>
      </c>
    </row>
    <row r="9" spans="1:8" ht="15.75">
      <c r="A9" s="82"/>
      <c r="B9" s="16"/>
      <c r="C9" s="15"/>
      <c r="F9" s="83"/>
      <c r="G9" s="83" t="s">
        <v>58</v>
      </c>
      <c r="H9" s="83" t="s">
        <v>59</v>
      </c>
    </row>
    <row r="10" spans="1:8" ht="15.75">
      <c r="A10" s="82"/>
      <c r="B10" s="91"/>
      <c r="C10" s="91"/>
      <c r="F10" t="s">
        <v>64</v>
      </c>
      <c r="G10">
        <v>129</v>
      </c>
      <c r="H10">
        <v>126</v>
      </c>
    </row>
    <row r="11" spans="1:8" ht="15.75">
      <c r="A11" s="82"/>
      <c r="B11" s="91"/>
      <c r="C11" s="91"/>
      <c r="F11" t="s">
        <v>94</v>
      </c>
      <c r="G11">
        <v>958</v>
      </c>
      <c r="H11">
        <v>1150</v>
      </c>
    </row>
    <row r="12" spans="1:8" ht="15.75">
      <c r="A12" s="82"/>
      <c r="B12" s="16"/>
      <c r="C12" s="15"/>
      <c r="F12" t="s">
        <v>85</v>
      </c>
      <c r="G12">
        <v>5</v>
      </c>
      <c r="H12">
        <v>5</v>
      </c>
    </row>
    <row r="13" spans="1:8" ht="15.75">
      <c r="A13" s="82"/>
      <c r="B13" s="16"/>
      <c r="C13" s="15"/>
      <c r="F13" t="s">
        <v>105</v>
      </c>
      <c r="G13">
        <v>0.97154302742313947</v>
      </c>
    </row>
    <row r="14" spans="1:8" ht="15.75">
      <c r="A14" s="82"/>
      <c r="B14" s="16"/>
      <c r="C14" s="15"/>
      <c r="F14" t="s">
        <v>86</v>
      </c>
      <c r="G14">
        <v>0</v>
      </c>
    </row>
    <row r="15" spans="1:8" ht="15.75">
      <c r="A15" s="82"/>
      <c r="B15" s="16"/>
      <c r="C15" s="15"/>
      <c r="F15" t="s">
        <v>96</v>
      </c>
      <c r="G15">
        <v>4</v>
      </c>
    </row>
    <row r="16" spans="1:8" ht="15.75">
      <c r="A16" s="82"/>
      <c r="B16" s="16"/>
      <c r="C16" s="15"/>
      <c r="F16" t="s">
        <v>97</v>
      </c>
      <c r="G16" s="84">
        <v>0.81051484043744892</v>
      </c>
    </row>
    <row r="17" spans="1:8" ht="15.75">
      <c r="A17" s="82"/>
      <c r="B17" s="16"/>
      <c r="C17" s="15"/>
      <c r="F17" t="s">
        <v>98</v>
      </c>
      <c r="G17">
        <v>0.23155514834489369</v>
      </c>
    </row>
    <row r="18" spans="1:8" ht="15.75">
      <c r="A18" s="82"/>
      <c r="B18" s="16"/>
      <c r="C18" s="15"/>
      <c r="F18" t="s">
        <v>99</v>
      </c>
      <c r="G18">
        <v>2.1318467863266499</v>
      </c>
    </row>
    <row r="19" spans="1:8" ht="15.75">
      <c r="A19" s="82"/>
      <c r="B19" s="16"/>
      <c r="C19" s="15"/>
      <c r="F19" t="s">
        <v>100</v>
      </c>
      <c r="G19">
        <v>0.46311029668978737</v>
      </c>
    </row>
    <row r="20" spans="1:8" ht="16.5" thickBot="1">
      <c r="A20" s="82"/>
      <c r="B20" s="16"/>
      <c r="C20" s="15"/>
      <c r="F20" s="88" t="s">
        <v>101</v>
      </c>
      <c r="G20" s="86">
        <v>2.7764451051977934</v>
      </c>
      <c r="H20" s="88"/>
    </row>
    <row r="21" spans="1:8" ht="15.75">
      <c r="A21" s="82"/>
      <c r="B21" s="16"/>
      <c r="C21" s="15"/>
    </row>
    <row r="22" spans="1:8" ht="15.75">
      <c r="A22" s="82"/>
      <c r="B22" s="16"/>
      <c r="C22" s="15"/>
      <c r="G22" t="s">
        <v>102</v>
      </c>
    </row>
    <row r="23" spans="1:8" ht="15.75">
      <c r="A23" s="82"/>
      <c r="B23" s="16"/>
      <c r="C23" s="15"/>
    </row>
    <row r="24" spans="1:8" ht="15.75">
      <c r="A24" s="82"/>
      <c r="B24" s="16"/>
      <c r="C24" s="15"/>
    </row>
    <row r="25" spans="1:8" ht="15.75">
      <c r="A25" s="82"/>
      <c r="B25" s="16"/>
      <c r="C25" s="15"/>
    </row>
    <row r="26" spans="1:8" ht="15.75">
      <c r="A26" s="82"/>
      <c r="B26" s="16"/>
      <c r="C26" s="15"/>
    </row>
    <row r="27" spans="1:8" ht="15.75">
      <c r="A27" s="82"/>
      <c r="B27" s="16"/>
      <c r="C27" s="15"/>
    </row>
    <row r="28" spans="1:8" ht="15.75">
      <c r="A28" s="82"/>
      <c r="B28" s="16"/>
      <c r="C28" s="15"/>
    </row>
    <row r="29" spans="1:8" ht="15.75">
      <c r="A29" s="82"/>
      <c r="B29" s="16"/>
      <c r="C29" s="15"/>
    </row>
    <row r="30" spans="1:8" ht="15.75">
      <c r="A30" s="82"/>
      <c r="B30" s="16"/>
      <c r="C30" s="15"/>
    </row>
    <row r="31" spans="1:8" ht="15.75">
      <c r="A31" s="82"/>
      <c r="B31" s="16"/>
      <c r="C31" s="15"/>
    </row>
    <row r="32" spans="1:8" ht="15.75">
      <c r="A32" s="82"/>
      <c r="B32" s="16"/>
      <c r="C32" s="15"/>
    </row>
    <row r="33" spans="1:3" ht="15.75">
      <c r="A33" s="82"/>
      <c r="B33" s="16"/>
      <c r="C33" s="15"/>
    </row>
    <row r="34" spans="1:3" ht="15.75">
      <c r="A34" s="82"/>
      <c r="B34" s="16"/>
      <c r="C34" s="15"/>
    </row>
    <row r="35" spans="1:3" ht="15.75">
      <c r="A35" s="82"/>
      <c r="B35" s="16"/>
      <c r="C35" s="15"/>
    </row>
    <row r="36" spans="1:3" ht="15.75">
      <c r="A36" s="82"/>
      <c r="B36" s="16"/>
      <c r="C36" s="15"/>
    </row>
    <row r="37" spans="1:3" ht="15.75">
      <c r="A37" s="82"/>
      <c r="B37" s="16"/>
      <c r="C37" s="15"/>
    </row>
    <row r="38" spans="1:3" ht="15.75">
      <c r="A38" s="82"/>
      <c r="B38" s="16"/>
      <c r="C38" s="15"/>
    </row>
    <row r="39" spans="1:3" ht="15.75">
      <c r="A39" s="82"/>
      <c r="B39" s="16"/>
      <c r="C39" s="15"/>
    </row>
    <row r="40" spans="1:3" ht="15.75">
      <c r="A40" s="82"/>
      <c r="B40" s="16"/>
      <c r="C40" s="15"/>
    </row>
    <row r="41" spans="1:3" ht="15.75">
      <c r="A41" s="82"/>
      <c r="B41" s="16"/>
      <c r="C41" s="15"/>
    </row>
    <row r="42" spans="1:3" ht="15.75">
      <c r="A42" s="82"/>
      <c r="B42" s="16"/>
      <c r="C42" s="15"/>
    </row>
    <row r="43" spans="1:3" ht="15.75">
      <c r="A43" s="82"/>
      <c r="B43" s="16"/>
      <c r="C43" s="15"/>
    </row>
    <row r="44" spans="1:3" ht="15.75">
      <c r="A44" s="82"/>
      <c r="B44" s="16"/>
      <c r="C44" s="15"/>
    </row>
    <row r="45" spans="1:3" ht="15.75">
      <c r="A45" s="82"/>
      <c r="B45" s="16"/>
      <c r="C45" s="15"/>
    </row>
    <row r="46" spans="1:3" ht="15.75">
      <c r="A46" s="82"/>
      <c r="B46" s="16"/>
      <c r="C46" s="15"/>
    </row>
    <row r="47" spans="1:3" ht="15.75">
      <c r="A47" s="82"/>
      <c r="B47" s="16"/>
      <c r="C47" s="15"/>
    </row>
    <row r="48" spans="1:3" ht="15.75">
      <c r="A48" s="82"/>
      <c r="B48" s="16"/>
      <c r="C48" s="15"/>
    </row>
    <row r="49" spans="1:3" ht="15.75">
      <c r="A49" s="82"/>
      <c r="B49" s="16"/>
      <c r="C49" s="15"/>
    </row>
    <row r="50" spans="1:3" ht="15.75">
      <c r="A50" s="82"/>
      <c r="B50" s="16"/>
      <c r="C50" s="15"/>
    </row>
    <row r="51" spans="1:3" ht="15.75">
      <c r="A51" s="82"/>
      <c r="B51" s="16"/>
      <c r="C51" s="15"/>
    </row>
    <row r="52" spans="1:3" ht="15.75">
      <c r="A52" s="82"/>
      <c r="B52" s="16"/>
      <c r="C52" s="15"/>
    </row>
    <row r="53" spans="1:3" ht="15.75">
      <c r="A53" s="82"/>
      <c r="B53" s="16"/>
      <c r="C53" s="15"/>
    </row>
    <row r="54" spans="1:3" ht="15.75">
      <c r="A54" s="82"/>
      <c r="B54" s="16"/>
      <c r="C54" s="15"/>
    </row>
    <row r="55" spans="1:3" ht="15.75">
      <c r="A55" s="82"/>
      <c r="B55" s="16"/>
      <c r="C55" s="15"/>
    </row>
    <row r="56" spans="1:3" ht="15.75">
      <c r="A56" s="82"/>
      <c r="B56" s="16"/>
      <c r="C56" s="15"/>
    </row>
    <row r="57" spans="1:3" ht="15.75">
      <c r="A57" s="82"/>
      <c r="B57" s="16"/>
      <c r="C57" s="15"/>
    </row>
    <row r="58" spans="1:3" ht="15.75">
      <c r="A58" s="82"/>
      <c r="B58" s="16"/>
      <c r="C58" s="15"/>
    </row>
    <row r="59" spans="1:3" ht="15.75">
      <c r="A59" s="82"/>
      <c r="B59" s="16"/>
      <c r="C59" s="15"/>
    </row>
    <row r="60" spans="1:3" ht="15.75">
      <c r="A60" s="82"/>
      <c r="B60" s="16"/>
      <c r="C60" s="15"/>
    </row>
    <row r="61" spans="1:3" ht="15.75">
      <c r="A61" s="82"/>
      <c r="B61" s="16"/>
      <c r="C61" s="15"/>
    </row>
    <row r="62" spans="1:3" ht="15.75">
      <c r="A62" s="82"/>
      <c r="B62" s="16"/>
      <c r="C62" s="15"/>
    </row>
    <row r="63" spans="1:3" ht="15.75">
      <c r="A63" s="82"/>
      <c r="B63" s="16"/>
      <c r="C63" s="15"/>
    </row>
    <row r="64" spans="1:3" ht="15.75">
      <c r="A64" s="82"/>
      <c r="B64" s="16"/>
      <c r="C64" s="15"/>
    </row>
    <row r="65" spans="1:3" ht="15.75">
      <c r="A65" s="82"/>
      <c r="B65" s="16"/>
      <c r="C65" s="15"/>
    </row>
    <row r="66" spans="1:3" ht="15.75">
      <c r="A66" s="82"/>
      <c r="B66" s="16"/>
      <c r="C66" s="15"/>
    </row>
    <row r="67" spans="1:3" ht="15.75">
      <c r="A67" s="82"/>
      <c r="B67" s="16"/>
      <c r="C67" s="15"/>
    </row>
    <row r="68" spans="1:3" ht="15.75">
      <c r="A68" s="82"/>
      <c r="B68" s="16"/>
      <c r="C68" s="15"/>
    </row>
    <row r="69" spans="1:3" ht="15.75">
      <c r="A69" s="82"/>
      <c r="B69" s="16"/>
      <c r="C69" s="15"/>
    </row>
    <row r="70" spans="1:3" ht="15.75">
      <c r="A70" s="82"/>
      <c r="B70" s="16"/>
      <c r="C70" s="15"/>
    </row>
    <row r="71" spans="1:3" ht="15.75">
      <c r="A71" s="82"/>
      <c r="B71" s="16"/>
      <c r="C71" s="15"/>
    </row>
    <row r="72" spans="1:3" ht="15.75">
      <c r="A72" s="82"/>
      <c r="B72" s="16"/>
      <c r="C72" s="15"/>
    </row>
  </sheetData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D855F-9140-48A2-8A13-1C79F51D9272}">
  <sheetPr>
    <tabColor rgb="FFFF942C"/>
  </sheetPr>
  <dimension ref="A1:R56"/>
  <sheetViews>
    <sheetView workbookViewId="0">
      <selection activeCell="F18" sqref="F18"/>
    </sheetView>
  </sheetViews>
  <sheetFormatPr defaultRowHeight="18.75"/>
  <cols>
    <col min="1" max="1" width="12.140625" style="3" bestFit="1" customWidth="1"/>
    <col min="2" max="2" width="13.7109375" style="3" bestFit="1" customWidth="1"/>
    <col min="3" max="3" width="13.7109375" bestFit="1" customWidth="1"/>
    <col min="4" max="4" width="23.85546875" customWidth="1"/>
    <col min="5" max="5" width="5" customWidth="1"/>
    <col min="6" max="6" width="23.140625" customWidth="1"/>
    <col min="7" max="7" width="12" bestFit="1" customWidth="1"/>
    <col min="8" max="8" width="3.5703125" customWidth="1"/>
    <col min="9" max="9" width="11.140625" customWidth="1"/>
    <col min="10" max="10" width="4.28515625" customWidth="1"/>
    <col min="11" max="18" width="9.140625" customWidth="1"/>
    <col min="19" max="19" width="2.42578125" customWidth="1"/>
  </cols>
  <sheetData>
    <row r="1" spans="1:18" ht="87" customHeight="1"/>
    <row r="3" spans="1:18">
      <c r="A3" s="11"/>
      <c r="B3" s="11" t="s">
        <v>146</v>
      </c>
      <c r="C3" s="11" t="s">
        <v>147</v>
      </c>
      <c r="F3" s="36" t="s">
        <v>49</v>
      </c>
      <c r="G3" t="s">
        <v>108</v>
      </c>
      <c r="K3" s="9"/>
      <c r="L3" s="9"/>
      <c r="M3" s="9"/>
      <c r="N3" s="9"/>
      <c r="O3" s="9"/>
      <c r="P3" s="9"/>
      <c r="Q3" s="9"/>
      <c r="R3" s="9"/>
    </row>
    <row r="4" spans="1:18" ht="15.75">
      <c r="A4" s="10" t="s">
        <v>5</v>
      </c>
      <c r="B4" s="33">
        <v>1000</v>
      </c>
      <c r="C4" s="34">
        <v>2500</v>
      </c>
      <c r="F4" s="36" t="s">
        <v>50</v>
      </c>
      <c r="G4" t="s">
        <v>107</v>
      </c>
      <c r="K4" s="9"/>
      <c r="L4" s="9"/>
      <c r="M4" s="9"/>
      <c r="N4" s="9"/>
      <c r="O4" s="9"/>
      <c r="P4" s="9"/>
      <c r="Q4" s="9"/>
      <c r="R4" s="9"/>
    </row>
    <row r="5" spans="1:18" ht="15.75">
      <c r="A5" s="10" t="s">
        <v>6</v>
      </c>
      <c r="B5" s="33">
        <v>47</v>
      </c>
      <c r="C5" s="34">
        <v>154</v>
      </c>
      <c r="F5" s="37" t="s">
        <v>55</v>
      </c>
      <c r="G5" s="17">
        <v>0.95</v>
      </c>
      <c r="K5" s="9"/>
      <c r="L5" s="9"/>
      <c r="M5" s="9"/>
      <c r="N5" s="9"/>
      <c r="O5" s="9"/>
      <c r="P5" s="9"/>
      <c r="Q5" s="9"/>
      <c r="R5" s="9"/>
    </row>
    <row r="6" spans="1:18" ht="15.75">
      <c r="A6" s="10" t="s">
        <v>110</v>
      </c>
      <c r="B6" s="35">
        <f>B5/B4</f>
        <v>4.7E-2</v>
      </c>
      <c r="C6" s="35">
        <f>C5/C4</f>
        <v>6.1600000000000002E-2</v>
      </c>
      <c r="F6" s="37"/>
      <c r="K6" s="9"/>
      <c r="L6" s="9"/>
      <c r="M6" s="9"/>
      <c r="N6" s="9"/>
      <c r="O6" s="9"/>
      <c r="P6" s="9"/>
      <c r="Q6" s="9"/>
      <c r="R6" s="9"/>
    </row>
    <row r="7" spans="1:18" ht="15.75">
      <c r="A7" s="10"/>
      <c r="B7" s="33"/>
      <c r="C7" s="34"/>
      <c r="F7" s="37" t="s">
        <v>60</v>
      </c>
      <c r="G7" s="7">
        <f>B4+C4</f>
        <v>3500</v>
      </c>
      <c r="K7" s="9"/>
      <c r="L7" s="9"/>
      <c r="M7" s="9"/>
      <c r="N7" s="9"/>
      <c r="O7" s="9"/>
      <c r="P7" s="9"/>
      <c r="Q7" s="9"/>
      <c r="R7" s="9"/>
    </row>
    <row r="8" spans="1:18" ht="15.75">
      <c r="A8" s="10"/>
      <c r="B8" s="33"/>
      <c r="C8" s="34"/>
      <c r="F8" s="37" t="s">
        <v>61</v>
      </c>
      <c r="G8" s="7">
        <f>B5+C5</f>
        <v>201</v>
      </c>
      <c r="K8" s="9"/>
      <c r="L8" s="9"/>
      <c r="M8" s="9"/>
      <c r="N8" s="9"/>
      <c r="O8" s="9"/>
      <c r="P8" s="9"/>
      <c r="Q8" s="9"/>
      <c r="R8" s="9"/>
    </row>
    <row r="9" spans="1:18" ht="15.75">
      <c r="A9" s="10"/>
      <c r="B9" s="14"/>
      <c r="C9" s="28"/>
      <c r="F9" s="37" t="s">
        <v>109</v>
      </c>
      <c r="G9" s="35">
        <f>G8/G7</f>
        <v>5.7428571428571426E-2</v>
      </c>
      <c r="K9" s="9"/>
      <c r="L9" s="9"/>
      <c r="M9" s="9"/>
      <c r="N9" s="9"/>
      <c r="O9" s="9"/>
      <c r="P9" s="9"/>
      <c r="Q9" s="9"/>
      <c r="R9" s="9"/>
    </row>
    <row r="10" spans="1:18" ht="15.75">
      <c r="A10" s="10"/>
      <c r="B10" s="32"/>
      <c r="C10" s="32"/>
      <c r="F10" s="37"/>
      <c r="K10" s="9"/>
      <c r="L10" s="9"/>
      <c r="M10" s="9"/>
      <c r="N10" s="9"/>
      <c r="O10" s="9"/>
      <c r="P10" s="9"/>
      <c r="Q10" s="9"/>
      <c r="R10" s="9"/>
    </row>
    <row r="11" spans="1:18" ht="15.75">
      <c r="A11" s="10"/>
      <c r="B11" s="32"/>
      <c r="C11" s="32"/>
      <c r="F11" s="49" t="s">
        <v>80</v>
      </c>
      <c r="G11" s="60">
        <f>(B6-C6)/SQRT(G9*(1-G9)*(1/B4+1/C4))</f>
        <v>-1.6771337392155616</v>
      </c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18" ht="15.75">
      <c r="A12" s="10"/>
      <c r="B12" s="14"/>
      <c r="C12" s="28"/>
      <c r="F12" s="50" t="s">
        <v>11</v>
      </c>
      <c r="G12" s="54">
        <f>_xlfn.NORM.S.INV((1-G5)/2)</f>
        <v>-1.9599639845400536</v>
      </c>
      <c r="H12" s="51" t="s">
        <v>12</v>
      </c>
      <c r="I12" s="47">
        <f>_xlfn.NORM.S.INV(1-(1-G5)/2)</f>
        <v>1.9599639845400536</v>
      </c>
      <c r="J12" s="9"/>
      <c r="K12" s="9"/>
      <c r="L12" s="9"/>
      <c r="M12" s="9"/>
      <c r="N12" s="9"/>
      <c r="O12" s="9"/>
      <c r="P12" s="9"/>
      <c r="Q12" s="9"/>
      <c r="R12" s="9"/>
    </row>
    <row r="13" spans="1:18" ht="15.75">
      <c r="A13" s="10"/>
      <c r="B13" s="14"/>
      <c r="C13" s="28"/>
      <c r="F13" s="36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</row>
    <row r="14" spans="1:18" ht="15.75">
      <c r="A14" s="10"/>
      <c r="B14" s="14"/>
      <c r="C14" s="28"/>
      <c r="F14" s="36" t="s">
        <v>14</v>
      </c>
      <c r="G14" s="19" t="str">
        <f>IF(AND(G11&gt;=G12,G11&lt;=I12),G3,G4)</f>
        <v>oran1=oran2</v>
      </c>
      <c r="H14" s="19"/>
      <c r="I14" s="19"/>
      <c r="J14" s="19"/>
      <c r="K14" s="9"/>
      <c r="L14" s="9"/>
      <c r="M14" s="9"/>
      <c r="N14" s="9"/>
      <c r="O14" s="9"/>
      <c r="P14" s="9"/>
      <c r="Q14" s="9"/>
      <c r="R14" s="9"/>
    </row>
    <row r="15" spans="1:18" ht="15.75">
      <c r="A15" s="10"/>
      <c r="B15" s="14"/>
      <c r="C15" s="28"/>
      <c r="K15" s="9"/>
      <c r="L15" s="9"/>
      <c r="M15" s="9"/>
      <c r="N15" s="9"/>
      <c r="O15" s="9"/>
      <c r="P15" s="9"/>
      <c r="Q15" s="9"/>
      <c r="R15" s="9"/>
    </row>
    <row r="16" spans="1:18" ht="15.75">
      <c r="A16" s="10"/>
      <c r="B16" s="14"/>
      <c r="C16" s="28"/>
      <c r="K16" s="75" t="s">
        <v>24</v>
      </c>
      <c r="L16" s="75"/>
      <c r="M16" s="36"/>
      <c r="N16" s="76" t="s">
        <v>25</v>
      </c>
      <c r="O16" s="76"/>
      <c r="P16" s="36"/>
      <c r="Q16" s="76" t="s">
        <v>26</v>
      </c>
      <c r="R16" s="76"/>
    </row>
    <row r="17" spans="1:18" ht="15.75">
      <c r="A17" s="10"/>
      <c r="B17" s="14"/>
      <c r="C17" s="28"/>
      <c r="K17" s="57">
        <f>G11</f>
        <v>-1.6771337392155616</v>
      </c>
      <c r="L17" s="57">
        <f>_xlfn.NORM.S.DIST(K17,FALSE)</f>
        <v>9.7751442537149402E-2</v>
      </c>
      <c r="M17" s="9"/>
      <c r="N17" s="58">
        <f>G12</f>
        <v>-1.9599639845400536</v>
      </c>
      <c r="O17" s="58">
        <f>_xlfn.NORM.S.DIST(N17,FALSE)</f>
        <v>5.8445069805035436E-2</v>
      </c>
      <c r="P17" s="9"/>
      <c r="Q17" s="58">
        <f>I12</f>
        <v>1.9599639845400536</v>
      </c>
      <c r="R17" s="58">
        <f>_xlfn.NORM.S.DIST(Q17,FALSE)</f>
        <v>5.8445069805035436E-2</v>
      </c>
    </row>
    <row r="18" spans="1:18" ht="15.75">
      <c r="A18" s="10"/>
      <c r="B18" s="14"/>
      <c r="C18" s="28"/>
      <c r="K18" s="57">
        <f>G11</f>
        <v>-1.6771337392155616</v>
      </c>
      <c r="L18" s="57">
        <v>0</v>
      </c>
      <c r="M18" s="9"/>
      <c r="N18" s="58">
        <f>G12</f>
        <v>-1.9599639845400536</v>
      </c>
      <c r="O18" s="58">
        <v>0</v>
      </c>
      <c r="P18" s="9"/>
      <c r="Q18" s="58">
        <f>I12</f>
        <v>1.9599639845400536</v>
      </c>
      <c r="R18" s="58">
        <v>0</v>
      </c>
    </row>
    <row r="19" spans="1:18" ht="15.75">
      <c r="A19" s="10"/>
      <c r="B19" s="14"/>
      <c r="C19" s="28"/>
    </row>
    <row r="20" spans="1:18" ht="15.75">
      <c r="A20" s="10"/>
      <c r="B20" s="14"/>
      <c r="C20" s="28"/>
    </row>
    <row r="21" spans="1:18" ht="15.75">
      <c r="A21" s="10"/>
      <c r="B21" s="14"/>
      <c r="C21" s="28"/>
    </row>
    <row r="22" spans="1:18" ht="15.75">
      <c r="A22" s="10"/>
      <c r="B22" s="14"/>
      <c r="C22" s="28"/>
    </row>
    <row r="23" spans="1:18" ht="15.75">
      <c r="A23" s="10"/>
      <c r="B23" s="14"/>
      <c r="C23" s="28"/>
    </row>
    <row r="24" spans="1:18" ht="15.75">
      <c r="A24" s="10"/>
      <c r="B24" s="14"/>
      <c r="C24" s="28"/>
    </row>
    <row r="25" spans="1:18" ht="15.75">
      <c r="A25" s="10"/>
      <c r="B25" s="14"/>
      <c r="C25" s="28"/>
    </row>
    <row r="26" spans="1:18" ht="15.75">
      <c r="A26" s="10"/>
      <c r="B26" s="14"/>
      <c r="C26" s="28"/>
    </row>
    <row r="27" spans="1:18" ht="15.75">
      <c r="A27" s="10"/>
      <c r="B27" s="14"/>
      <c r="C27" s="28"/>
    </row>
    <row r="28" spans="1:18" ht="15.75">
      <c r="A28" s="10"/>
      <c r="B28" s="14"/>
      <c r="C28" s="28"/>
    </row>
    <row r="29" spans="1:18" ht="15.75">
      <c r="A29" s="10"/>
      <c r="B29" s="14"/>
      <c r="C29" s="28"/>
    </row>
    <row r="30" spans="1:18" ht="15.75">
      <c r="A30" s="10"/>
      <c r="B30" s="14"/>
      <c r="C30" s="28"/>
    </row>
    <row r="31" spans="1:18" ht="15.75">
      <c r="A31" s="10"/>
      <c r="B31" s="14"/>
      <c r="C31" s="28"/>
    </row>
    <row r="32" spans="1:18" ht="15.75">
      <c r="A32" s="10"/>
      <c r="B32" s="14"/>
      <c r="C32" s="28"/>
    </row>
    <row r="33" spans="1:3" ht="15.75">
      <c r="A33" s="10"/>
      <c r="B33" s="14"/>
      <c r="C33" s="28"/>
    </row>
    <row r="34" spans="1:3" ht="15.75">
      <c r="A34" s="10"/>
      <c r="B34" s="14"/>
      <c r="C34" s="28"/>
    </row>
    <row r="35" spans="1:3" ht="15.75">
      <c r="A35" s="10"/>
      <c r="B35" s="14"/>
      <c r="C35" s="28"/>
    </row>
    <row r="36" spans="1:3" ht="15.75">
      <c r="A36" s="10"/>
      <c r="B36" s="14"/>
      <c r="C36" s="28"/>
    </row>
    <row r="37" spans="1:3" ht="15.75">
      <c r="A37" s="10"/>
      <c r="B37" s="14"/>
      <c r="C37" s="28"/>
    </row>
    <row r="38" spans="1:3" ht="15.75">
      <c r="A38" s="10"/>
      <c r="B38" s="14"/>
      <c r="C38" s="28"/>
    </row>
    <row r="39" spans="1:3" ht="15.75">
      <c r="A39" s="10"/>
      <c r="B39" s="14"/>
      <c r="C39" s="28"/>
    </row>
    <row r="40" spans="1:3" ht="15.75">
      <c r="A40" s="10"/>
      <c r="B40" s="14"/>
      <c r="C40" s="28"/>
    </row>
    <row r="41" spans="1:3" ht="15.75">
      <c r="A41" s="10"/>
      <c r="B41" s="14"/>
      <c r="C41" s="28"/>
    </row>
    <row r="42" spans="1:3" ht="15.75">
      <c r="A42" s="10"/>
      <c r="B42" s="14"/>
      <c r="C42" s="28"/>
    </row>
    <row r="43" spans="1:3" ht="15.75">
      <c r="A43" s="10"/>
      <c r="B43" s="14"/>
      <c r="C43" s="28"/>
    </row>
    <row r="44" spans="1:3" ht="15.75">
      <c r="A44" s="10"/>
      <c r="B44" s="14"/>
      <c r="C44" s="28"/>
    </row>
    <row r="45" spans="1:3" ht="15.75">
      <c r="A45" s="10"/>
      <c r="B45" s="14"/>
      <c r="C45" s="28"/>
    </row>
    <row r="46" spans="1:3" ht="15.75">
      <c r="A46" s="10"/>
      <c r="B46" s="14"/>
      <c r="C46" s="28"/>
    </row>
    <row r="47" spans="1:3" ht="15.75">
      <c r="A47" s="10"/>
      <c r="B47" s="14"/>
      <c r="C47" s="28"/>
    </row>
    <row r="48" spans="1:3" ht="15.75">
      <c r="A48" s="10"/>
      <c r="B48" s="14"/>
      <c r="C48" s="28"/>
    </row>
    <row r="49" spans="1:3" ht="15.75">
      <c r="A49" s="10"/>
      <c r="B49" s="14"/>
      <c r="C49" s="28"/>
    </row>
    <row r="50" spans="1:3" ht="15.75">
      <c r="A50" s="10"/>
      <c r="B50" s="14"/>
      <c r="C50" s="28"/>
    </row>
    <row r="51" spans="1:3" ht="15.75">
      <c r="A51" s="10"/>
      <c r="B51" s="14"/>
      <c r="C51" s="28"/>
    </row>
    <row r="52" spans="1:3" ht="15.75">
      <c r="A52" s="10"/>
      <c r="B52" s="14"/>
      <c r="C52" s="28"/>
    </row>
    <row r="53" spans="1:3" ht="15.75">
      <c r="A53" s="10"/>
      <c r="B53" s="14"/>
      <c r="C53" s="28"/>
    </row>
    <row r="54" spans="1:3" ht="15.75">
      <c r="A54" s="10"/>
      <c r="B54" s="14"/>
      <c r="C54" s="28"/>
    </row>
    <row r="55" spans="1:3" ht="15.75">
      <c r="A55" s="10"/>
      <c r="B55" s="14"/>
      <c r="C55" s="28"/>
    </row>
    <row r="56" spans="1:3" ht="15.75">
      <c r="A56" s="10"/>
      <c r="B56" s="14"/>
      <c r="C56" s="28"/>
    </row>
  </sheetData>
  <mergeCells count="3">
    <mergeCell ref="K16:L16"/>
    <mergeCell ref="N16:O16"/>
    <mergeCell ref="Q16:R16"/>
  </mergeCells>
  <phoneticPr fontId="7" type="noConversion"/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804CC-8B40-4558-B624-496371298A7D}">
  <sheetPr>
    <tabColor theme="8"/>
  </sheetPr>
  <dimension ref="A1:R56"/>
  <sheetViews>
    <sheetView workbookViewId="0">
      <selection activeCell="I18" sqref="I18"/>
    </sheetView>
  </sheetViews>
  <sheetFormatPr defaultRowHeight="18.75"/>
  <cols>
    <col min="1" max="1" width="12.140625" style="80" bestFit="1" customWidth="1"/>
    <col min="2" max="2" width="12.5703125" style="80" customWidth="1"/>
    <col min="3" max="3" width="12.5703125" customWidth="1"/>
    <col min="4" max="4" width="23.85546875" customWidth="1"/>
    <col min="5" max="5" width="5" customWidth="1"/>
    <col min="6" max="6" width="23.140625" customWidth="1"/>
    <col min="7" max="7" width="12" bestFit="1" customWidth="1"/>
    <col min="8" max="8" width="3.5703125" customWidth="1"/>
    <col min="9" max="9" width="11.140625" customWidth="1"/>
    <col min="10" max="10" width="4.28515625" customWidth="1"/>
    <col min="11" max="18" width="9.140625" customWidth="1"/>
    <col min="19" max="19" width="2.42578125" customWidth="1"/>
  </cols>
  <sheetData>
    <row r="1" spans="1:18" ht="87" customHeight="1"/>
    <row r="3" spans="1:18">
      <c r="A3" s="11"/>
      <c r="B3" s="11" t="s">
        <v>165</v>
      </c>
      <c r="C3" s="11" t="s">
        <v>166</v>
      </c>
      <c r="F3" s="36" t="s">
        <v>49</v>
      </c>
      <c r="G3" t="s">
        <v>108</v>
      </c>
      <c r="K3" s="9"/>
      <c r="L3" s="9"/>
      <c r="M3" s="9"/>
      <c r="N3" s="9"/>
      <c r="O3" s="9"/>
      <c r="P3" s="9"/>
      <c r="Q3" s="9"/>
      <c r="R3" s="9"/>
    </row>
    <row r="4" spans="1:18" ht="15.75">
      <c r="A4" s="82" t="s">
        <v>5</v>
      </c>
      <c r="B4" s="72">
        <v>1000</v>
      </c>
      <c r="C4" s="34">
        <v>2500</v>
      </c>
      <c r="F4" s="36" t="s">
        <v>50</v>
      </c>
      <c r="G4" t="s">
        <v>107</v>
      </c>
      <c r="K4" s="9"/>
      <c r="L4" s="9"/>
      <c r="M4" s="9"/>
      <c r="N4" s="9"/>
      <c r="O4" s="9"/>
      <c r="P4" s="9"/>
      <c r="Q4" s="9"/>
      <c r="R4" s="9"/>
    </row>
    <row r="5" spans="1:18" ht="15.75">
      <c r="A5" s="82" t="s">
        <v>6</v>
      </c>
      <c r="B5" s="72">
        <v>47</v>
      </c>
      <c r="C5" s="34">
        <v>154</v>
      </c>
      <c r="F5" s="37" t="s">
        <v>55</v>
      </c>
      <c r="G5" s="17">
        <v>0.95</v>
      </c>
      <c r="K5" s="9"/>
      <c r="L5" s="9"/>
      <c r="M5" s="9"/>
      <c r="N5" s="9"/>
      <c r="O5" s="9"/>
      <c r="P5" s="9"/>
      <c r="Q5" s="9"/>
      <c r="R5" s="9"/>
    </row>
    <row r="6" spans="1:18" ht="15.75">
      <c r="A6" s="82" t="s">
        <v>110</v>
      </c>
      <c r="B6" s="35">
        <f>B5/B4</f>
        <v>4.7E-2</v>
      </c>
      <c r="C6" s="35">
        <f>C5/C4</f>
        <v>6.1600000000000002E-2</v>
      </c>
      <c r="F6" s="37"/>
      <c r="K6" s="9"/>
      <c r="L6" s="9"/>
      <c r="M6" s="9"/>
      <c r="N6" s="9"/>
      <c r="O6" s="9"/>
      <c r="P6" s="9"/>
      <c r="Q6" s="9"/>
      <c r="R6" s="9"/>
    </row>
    <row r="7" spans="1:18" ht="15.75">
      <c r="A7" s="82"/>
      <c r="B7" s="72"/>
      <c r="C7" s="34"/>
      <c r="F7" s="37" t="s">
        <v>60</v>
      </c>
      <c r="G7" s="7">
        <f>B4+C4</f>
        <v>3500</v>
      </c>
      <c r="K7" s="9"/>
      <c r="L7" s="9"/>
      <c r="M7" s="9"/>
      <c r="N7" s="9"/>
      <c r="O7" s="9"/>
      <c r="P7" s="9"/>
      <c r="Q7" s="9"/>
      <c r="R7" s="9"/>
    </row>
    <row r="8" spans="1:18" ht="15.75">
      <c r="A8" s="82"/>
      <c r="B8" s="72"/>
      <c r="C8" s="34"/>
      <c r="F8" s="37" t="s">
        <v>61</v>
      </c>
      <c r="G8" s="7">
        <f>B5+C5</f>
        <v>201</v>
      </c>
      <c r="K8" s="9"/>
      <c r="L8" s="9"/>
      <c r="M8" s="9"/>
      <c r="N8" s="9"/>
      <c r="O8" s="9"/>
      <c r="P8" s="9"/>
      <c r="Q8" s="9"/>
      <c r="R8" s="9"/>
    </row>
    <row r="9" spans="1:18" ht="15.75">
      <c r="A9" s="82"/>
      <c r="B9" s="16"/>
      <c r="C9" s="15"/>
      <c r="F9" s="37" t="s">
        <v>109</v>
      </c>
      <c r="G9" s="35">
        <f>G8/G7</f>
        <v>5.7428571428571426E-2</v>
      </c>
      <c r="K9" s="9"/>
      <c r="L9" s="9"/>
      <c r="M9" s="9"/>
      <c r="N9" s="9"/>
      <c r="O9" s="9"/>
      <c r="P9" s="9"/>
      <c r="Q9" s="9"/>
      <c r="R9" s="9"/>
    </row>
    <row r="10" spans="1:18" ht="15.75">
      <c r="A10" s="82"/>
      <c r="B10" s="91"/>
      <c r="C10" s="91"/>
      <c r="F10" s="37"/>
      <c r="K10" s="9"/>
      <c r="L10" s="9"/>
      <c r="M10" s="9"/>
      <c r="N10" s="9"/>
      <c r="O10" s="9"/>
      <c r="P10" s="9"/>
      <c r="Q10" s="9"/>
      <c r="R10" s="9"/>
    </row>
    <row r="11" spans="1:18" ht="15.75">
      <c r="A11" s="82"/>
      <c r="B11" s="91"/>
      <c r="C11" s="91"/>
      <c r="F11" s="49" t="s">
        <v>80</v>
      </c>
      <c r="G11" s="60">
        <f>(B6-C6)/SQRT(G9*(1-G9)*(1/B4+1/C4))</f>
        <v>-1.6771337392155616</v>
      </c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18" ht="15.75">
      <c r="A12" s="82"/>
      <c r="B12" s="16"/>
      <c r="C12" s="15"/>
      <c r="F12" s="50" t="s">
        <v>11</v>
      </c>
      <c r="G12" s="54">
        <f>_xlfn.NORM.S.INV((1-G5)/2)</f>
        <v>-1.9599639845400536</v>
      </c>
      <c r="H12" s="51" t="s">
        <v>12</v>
      </c>
      <c r="I12" s="47">
        <f>_xlfn.NORM.S.INV(1-(1-G5)/2)</f>
        <v>1.9599639845400536</v>
      </c>
      <c r="J12" s="9"/>
      <c r="K12" s="9"/>
      <c r="L12" s="9"/>
      <c r="M12" s="9"/>
      <c r="N12" s="9"/>
      <c r="O12" s="9"/>
      <c r="P12" s="9"/>
      <c r="Q12" s="9"/>
      <c r="R12" s="9"/>
    </row>
    <row r="13" spans="1:18" ht="15.75">
      <c r="A13" s="82"/>
      <c r="B13" s="16"/>
      <c r="C13" s="15"/>
      <c r="F13" s="36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</row>
    <row r="14" spans="1:18" ht="15.75">
      <c r="A14" s="82"/>
      <c r="B14" s="16"/>
      <c r="C14" s="15"/>
      <c r="F14" s="36" t="s">
        <v>14</v>
      </c>
      <c r="G14" s="19" t="str">
        <f>IF(AND(G11&gt;=G12,G11&lt;=I12),G3,G4)</f>
        <v>oran1=oran2</v>
      </c>
      <c r="H14" s="19"/>
      <c r="I14" s="19"/>
      <c r="J14" s="19"/>
      <c r="K14" s="9"/>
      <c r="L14" s="9"/>
      <c r="M14" s="9"/>
      <c r="N14" s="9"/>
      <c r="O14" s="9"/>
      <c r="P14" s="9"/>
      <c r="Q14" s="9"/>
      <c r="R14" s="9"/>
    </row>
    <row r="15" spans="1:18" ht="15.75">
      <c r="A15" s="82"/>
      <c r="B15" s="16"/>
      <c r="C15" s="15"/>
      <c r="K15" s="9"/>
      <c r="L15" s="9"/>
      <c r="M15" s="9"/>
      <c r="N15" s="9"/>
      <c r="O15" s="9"/>
      <c r="P15" s="9"/>
      <c r="Q15" s="9"/>
      <c r="R15" s="9"/>
    </row>
    <row r="16" spans="1:18" ht="15.75">
      <c r="A16" s="82"/>
      <c r="B16" s="16"/>
      <c r="C16" s="15"/>
      <c r="K16" s="75" t="s">
        <v>24</v>
      </c>
      <c r="L16" s="75"/>
      <c r="M16" s="36"/>
      <c r="N16" s="76" t="s">
        <v>25</v>
      </c>
      <c r="O16" s="76"/>
      <c r="P16" s="36"/>
      <c r="Q16" s="76" t="s">
        <v>26</v>
      </c>
      <c r="R16" s="76"/>
    </row>
    <row r="17" spans="1:18" ht="15.75">
      <c r="A17" s="82"/>
      <c r="B17" s="16"/>
      <c r="C17" s="15"/>
      <c r="K17" s="57">
        <f>G11</f>
        <v>-1.6771337392155616</v>
      </c>
      <c r="L17" s="57">
        <f>_xlfn.NORM.S.DIST(K17,FALSE)</f>
        <v>9.7751442537149402E-2</v>
      </c>
      <c r="M17" s="9"/>
      <c r="N17" s="58">
        <f>G12</f>
        <v>-1.9599639845400536</v>
      </c>
      <c r="O17" s="58">
        <f>_xlfn.NORM.S.DIST(N17,FALSE)</f>
        <v>5.8445069805035436E-2</v>
      </c>
      <c r="P17" s="9"/>
      <c r="Q17" s="58">
        <f>I12</f>
        <v>1.9599639845400536</v>
      </c>
      <c r="R17" s="58">
        <f>_xlfn.NORM.S.DIST(Q17,FALSE)</f>
        <v>5.8445069805035436E-2</v>
      </c>
    </row>
    <row r="18" spans="1:18" ht="15.75">
      <c r="A18" s="82"/>
      <c r="B18" s="16"/>
      <c r="C18" s="15"/>
      <c r="K18" s="57">
        <f>G11</f>
        <v>-1.6771337392155616</v>
      </c>
      <c r="L18" s="57">
        <v>0</v>
      </c>
      <c r="M18" s="9"/>
      <c r="N18" s="58">
        <f>G12</f>
        <v>-1.9599639845400536</v>
      </c>
      <c r="O18" s="58">
        <v>0</v>
      </c>
      <c r="P18" s="9"/>
      <c r="Q18" s="58">
        <f>I12</f>
        <v>1.9599639845400536</v>
      </c>
      <c r="R18" s="58">
        <v>0</v>
      </c>
    </row>
    <row r="19" spans="1:18" ht="15.75">
      <c r="A19" s="82"/>
      <c r="B19" s="16"/>
      <c r="C19" s="15"/>
    </row>
    <row r="20" spans="1:18" ht="15.75">
      <c r="A20" s="82"/>
      <c r="B20" s="16"/>
      <c r="C20" s="15"/>
    </row>
    <row r="21" spans="1:18" ht="15.75">
      <c r="A21" s="82"/>
      <c r="B21" s="16"/>
      <c r="C21" s="15"/>
    </row>
    <row r="22" spans="1:18" ht="15.75">
      <c r="A22" s="82"/>
      <c r="B22" s="16"/>
      <c r="C22" s="15"/>
    </row>
    <row r="23" spans="1:18" ht="15.75">
      <c r="A23" s="82"/>
      <c r="B23" s="16"/>
      <c r="C23" s="15"/>
    </row>
    <row r="24" spans="1:18" ht="15.75">
      <c r="A24" s="82"/>
      <c r="B24" s="16"/>
      <c r="C24" s="15"/>
    </row>
    <row r="25" spans="1:18" ht="15.75">
      <c r="A25" s="82"/>
      <c r="B25" s="16"/>
      <c r="C25" s="15"/>
    </row>
    <row r="26" spans="1:18" ht="15.75">
      <c r="A26" s="82"/>
      <c r="B26" s="16"/>
      <c r="C26" s="15"/>
    </row>
    <row r="27" spans="1:18" ht="15.75">
      <c r="A27" s="82"/>
      <c r="B27" s="16"/>
      <c r="C27" s="15"/>
    </row>
    <row r="28" spans="1:18" ht="15.75">
      <c r="A28" s="82"/>
      <c r="B28" s="16"/>
      <c r="C28" s="15"/>
    </row>
    <row r="29" spans="1:18" ht="15.75">
      <c r="A29" s="82"/>
      <c r="B29" s="16"/>
      <c r="C29" s="15"/>
    </row>
    <row r="30" spans="1:18" ht="15.75">
      <c r="A30" s="82"/>
      <c r="B30" s="16"/>
      <c r="C30" s="15"/>
    </row>
    <row r="31" spans="1:18" ht="15.75">
      <c r="A31" s="82"/>
      <c r="B31" s="16"/>
      <c r="C31" s="15"/>
    </row>
    <row r="32" spans="1:18" ht="15.75">
      <c r="A32" s="82"/>
      <c r="B32" s="16"/>
      <c r="C32" s="15"/>
    </row>
    <row r="33" spans="1:3" ht="15.75">
      <c r="A33" s="82"/>
      <c r="B33" s="16"/>
      <c r="C33" s="15"/>
    </row>
    <row r="34" spans="1:3" ht="15.75">
      <c r="A34" s="82"/>
      <c r="B34" s="16"/>
      <c r="C34" s="15"/>
    </row>
    <row r="35" spans="1:3" ht="15.75">
      <c r="A35" s="82"/>
      <c r="B35" s="16"/>
      <c r="C35" s="15"/>
    </row>
    <row r="36" spans="1:3" ht="15.75">
      <c r="A36" s="82"/>
      <c r="B36" s="16"/>
      <c r="C36" s="15"/>
    </row>
    <row r="37" spans="1:3" ht="15.75">
      <c r="A37" s="82"/>
      <c r="B37" s="16"/>
      <c r="C37" s="15"/>
    </row>
    <row r="38" spans="1:3" ht="15.75">
      <c r="A38" s="82"/>
      <c r="B38" s="16"/>
      <c r="C38" s="15"/>
    </row>
    <row r="39" spans="1:3" ht="15.75">
      <c r="A39" s="82"/>
      <c r="B39" s="16"/>
      <c r="C39" s="15"/>
    </row>
    <row r="40" spans="1:3" ht="15.75">
      <c r="A40" s="82"/>
      <c r="B40" s="16"/>
      <c r="C40" s="15"/>
    </row>
    <row r="41" spans="1:3" ht="15.75">
      <c r="A41" s="82"/>
      <c r="B41" s="16"/>
      <c r="C41" s="15"/>
    </row>
    <row r="42" spans="1:3" ht="15.75">
      <c r="A42" s="82"/>
      <c r="B42" s="16"/>
      <c r="C42" s="15"/>
    </row>
    <row r="43" spans="1:3" ht="15.75">
      <c r="A43" s="82"/>
      <c r="B43" s="16"/>
      <c r="C43" s="15"/>
    </row>
    <row r="44" spans="1:3" ht="15.75">
      <c r="A44" s="82"/>
      <c r="B44" s="16"/>
      <c r="C44" s="15"/>
    </row>
    <row r="45" spans="1:3" ht="15.75">
      <c r="A45" s="82"/>
      <c r="B45" s="16"/>
      <c r="C45" s="15"/>
    </row>
    <row r="46" spans="1:3" ht="15.75">
      <c r="A46" s="82"/>
      <c r="B46" s="16"/>
      <c r="C46" s="15"/>
    </row>
    <row r="47" spans="1:3" ht="15.75">
      <c r="A47" s="82"/>
      <c r="B47" s="16"/>
      <c r="C47" s="15"/>
    </row>
    <row r="48" spans="1:3" ht="15.75">
      <c r="A48" s="82"/>
      <c r="B48" s="16"/>
      <c r="C48" s="15"/>
    </row>
    <row r="49" spans="1:3" ht="15.75">
      <c r="A49" s="82"/>
      <c r="B49" s="16"/>
      <c r="C49" s="15"/>
    </row>
    <row r="50" spans="1:3" ht="15.75">
      <c r="A50" s="82"/>
      <c r="B50" s="16"/>
      <c r="C50" s="15"/>
    </row>
    <row r="51" spans="1:3" ht="15.75">
      <c r="A51" s="82"/>
      <c r="B51" s="16"/>
      <c r="C51" s="15"/>
    </row>
    <row r="52" spans="1:3" ht="15.75">
      <c r="A52" s="82"/>
      <c r="B52" s="16"/>
      <c r="C52" s="15"/>
    </row>
    <row r="53" spans="1:3" ht="15.75">
      <c r="A53" s="82"/>
      <c r="B53" s="16"/>
      <c r="C53" s="15"/>
    </row>
    <row r="54" spans="1:3" ht="15.75">
      <c r="A54" s="82"/>
      <c r="B54" s="16"/>
      <c r="C54" s="15"/>
    </row>
    <row r="55" spans="1:3" ht="15.75">
      <c r="A55" s="82"/>
      <c r="B55" s="16"/>
      <c r="C55" s="15"/>
    </row>
    <row r="56" spans="1:3" ht="15.75">
      <c r="A56" s="82"/>
      <c r="B56" s="16"/>
      <c r="C56" s="15"/>
    </row>
  </sheetData>
  <mergeCells count="3">
    <mergeCell ref="K16:L16"/>
    <mergeCell ref="N16:O16"/>
    <mergeCell ref="Q16:R16"/>
  </mergeCell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1FBA1-7046-4112-BBE2-95C8709899D2}">
  <sheetPr>
    <tabColor rgb="FFFF942C"/>
  </sheetPr>
  <dimension ref="A1:E5003"/>
  <sheetViews>
    <sheetView workbookViewId="0">
      <selection activeCell="E21" sqref="E21"/>
    </sheetView>
  </sheetViews>
  <sheetFormatPr defaultRowHeight="18.75"/>
  <cols>
    <col min="1" max="1" width="17.7109375" style="3" customWidth="1"/>
    <col min="2" max="5" width="17.7109375" customWidth="1"/>
  </cols>
  <sheetData>
    <row r="1" spans="1:5" ht="57" customHeight="1"/>
    <row r="3" spans="1:5">
      <c r="A3" s="11" t="s">
        <v>148</v>
      </c>
      <c r="B3" s="11" t="s">
        <v>149</v>
      </c>
      <c r="C3" s="11" t="s">
        <v>150</v>
      </c>
      <c r="D3" s="11" t="s">
        <v>151</v>
      </c>
      <c r="E3" s="15"/>
    </row>
    <row r="4" spans="1:5" ht="15.75">
      <c r="A4" s="33">
        <v>991</v>
      </c>
      <c r="B4" s="34">
        <v>1101</v>
      </c>
      <c r="C4" s="34">
        <v>1202</v>
      </c>
      <c r="D4" s="34">
        <v>1181</v>
      </c>
      <c r="E4" s="15"/>
    </row>
    <row r="5" spans="1:5" ht="15.75">
      <c r="A5" s="33">
        <v>894</v>
      </c>
      <c r="B5" s="34">
        <v>820</v>
      </c>
      <c r="C5" s="34">
        <v>1697</v>
      </c>
      <c r="D5" s="34">
        <v>945</v>
      </c>
      <c r="E5" s="15"/>
    </row>
    <row r="6" spans="1:5" ht="15.75">
      <c r="A6" s="33">
        <v>985</v>
      </c>
      <c r="B6" s="34">
        <v>768</v>
      </c>
      <c r="C6" s="34">
        <v>1116</v>
      </c>
      <c r="D6" s="34">
        <v>922</v>
      </c>
      <c r="E6" s="15"/>
    </row>
    <row r="7" spans="1:5" ht="15.75">
      <c r="A7" s="33">
        <v>1072</v>
      </c>
      <c r="B7" s="34">
        <v>1054</v>
      </c>
      <c r="C7" s="34">
        <v>1076</v>
      </c>
      <c r="D7" s="34">
        <v>811</v>
      </c>
      <c r="E7" s="15"/>
    </row>
    <row r="8" spans="1:5" ht="15.75">
      <c r="A8" s="33">
        <v>992</v>
      </c>
      <c r="B8" s="34">
        <v>910</v>
      </c>
      <c r="C8" s="34">
        <v>1179</v>
      </c>
      <c r="D8" s="34">
        <v>782</v>
      </c>
      <c r="E8" s="15"/>
    </row>
    <row r="9" spans="1:5" ht="15.75">
      <c r="A9" s="33">
        <v>1043</v>
      </c>
      <c r="B9" s="34">
        <v>745</v>
      </c>
      <c r="C9" s="34">
        <v>1386</v>
      </c>
      <c r="D9" s="34">
        <v>1062</v>
      </c>
      <c r="E9" s="15"/>
    </row>
    <row r="10" spans="1:5" ht="15.75">
      <c r="A10" s="33">
        <v>842</v>
      </c>
      <c r="B10" s="34">
        <v>1078</v>
      </c>
      <c r="C10" s="34">
        <v>1143</v>
      </c>
      <c r="D10" s="34">
        <v>1095</v>
      </c>
      <c r="E10" s="15"/>
    </row>
    <row r="11" spans="1:5" ht="15.75">
      <c r="A11" s="33">
        <v>1003</v>
      </c>
      <c r="B11" s="34">
        <v>922</v>
      </c>
      <c r="C11" s="34">
        <v>1067</v>
      </c>
      <c r="D11" s="34">
        <v>716</v>
      </c>
      <c r="E11" s="15"/>
    </row>
    <row r="12" spans="1:5" ht="15.75">
      <c r="A12" s="33">
        <v>1105</v>
      </c>
      <c r="B12" s="34">
        <v>982</v>
      </c>
      <c r="C12" s="34">
        <v>1378</v>
      </c>
      <c r="D12" s="34">
        <v>883</v>
      </c>
      <c r="E12" s="15"/>
    </row>
    <row r="13" spans="1:5" ht="15.75">
      <c r="A13" s="33">
        <v>928</v>
      </c>
      <c r="B13" s="34">
        <v>1001</v>
      </c>
      <c r="C13" s="34">
        <v>1234</v>
      </c>
      <c r="D13" s="34">
        <v>1112</v>
      </c>
      <c r="E13" s="15"/>
    </row>
    <row r="14" spans="1:5" ht="15.75">
      <c r="A14" s="33">
        <v>1011</v>
      </c>
      <c r="B14" s="34">
        <v>960</v>
      </c>
      <c r="C14" s="34">
        <v>1345</v>
      </c>
      <c r="D14" s="34">
        <v>497</v>
      </c>
      <c r="E14" s="15"/>
    </row>
    <row r="15" spans="1:5" ht="15.75">
      <c r="A15" s="33">
        <v>1006</v>
      </c>
      <c r="B15" s="34">
        <v>1091</v>
      </c>
      <c r="C15" s="34">
        <v>1026</v>
      </c>
      <c r="D15" s="34">
        <v>607</v>
      </c>
      <c r="E15" s="15"/>
    </row>
    <row r="16" spans="1:5" ht="15.75">
      <c r="A16" s="33">
        <v>954</v>
      </c>
      <c r="B16" s="34">
        <v>904</v>
      </c>
      <c r="C16" s="34">
        <v>1336</v>
      </c>
      <c r="D16" s="34">
        <v>811</v>
      </c>
      <c r="E16" s="15"/>
    </row>
    <row r="17" spans="1:5" ht="15.75">
      <c r="A17" s="33">
        <v>976</v>
      </c>
      <c r="B17" s="34">
        <v>798</v>
      </c>
      <c r="C17" s="34">
        <v>1425</v>
      </c>
      <c r="D17" s="34">
        <v>877</v>
      </c>
      <c r="E17" s="15"/>
    </row>
    <row r="18" spans="1:5" ht="15.75">
      <c r="A18" s="33">
        <v>1111</v>
      </c>
      <c r="B18" s="34">
        <v>850</v>
      </c>
      <c r="C18" s="34">
        <v>1128</v>
      </c>
      <c r="D18" s="34">
        <v>1039</v>
      </c>
      <c r="E18" s="15"/>
    </row>
    <row r="19" spans="1:5" ht="15.75">
      <c r="A19" s="33">
        <v>1017</v>
      </c>
      <c r="B19" s="34">
        <v>984</v>
      </c>
      <c r="C19" s="34">
        <v>1429</v>
      </c>
      <c r="D19" s="34">
        <v>1396</v>
      </c>
      <c r="E19" s="15"/>
    </row>
    <row r="20" spans="1:5" ht="15.75">
      <c r="A20" s="33">
        <v>1071</v>
      </c>
      <c r="B20" s="34">
        <v>1010</v>
      </c>
      <c r="C20" s="34">
        <v>1518</v>
      </c>
      <c r="D20" s="34">
        <v>1009</v>
      </c>
      <c r="E20" s="15"/>
    </row>
    <row r="21" spans="1:5" ht="15.75">
      <c r="A21" s="33">
        <v>1071</v>
      </c>
      <c r="B21" s="34">
        <v>1201</v>
      </c>
      <c r="C21" s="34">
        <v>1094</v>
      </c>
      <c r="D21" s="34">
        <v>526</v>
      </c>
      <c r="E21" s="15"/>
    </row>
    <row r="22" spans="1:5" ht="15.75">
      <c r="A22" s="33">
        <v>894</v>
      </c>
      <c r="B22" s="34">
        <v>914</v>
      </c>
      <c r="C22" s="34">
        <v>985</v>
      </c>
      <c r="D22" s="34">
        <v>794</v>
      </c>
      <c r="E22" s="15"/>
    </row>
    <row r="23" spans="1:5" ht="15.75">
      <c r="A23" s="33">
        <v>999</v>
      </c>
      <c r="B23" s="34">
        <v>1184</v>
      </c>
      <c r="C23" s="34">
        <v>1167</v>
      </c>
      <c r="D23" s="34">
        <v>807</v>
      </c>
      <c r="E23" s="15"/>
    </row>
    <row r="24" spans="1:5" ht="15.75">
      <c r="A24" s="33">
        <v>1152</v>
      </c>
      <c r="B24" s="34">
        <v>1157</v>
      </c>
      <c r="C24" s="34">
        <v>1155</v>
      </c>
      <c r="D24" s="34">
        <v>834</v>
      </c>
      <c r="E24" s="15"/>
    </row>
    <row r="25" spans="1:5" ht="15.75">
      <c r="A25" s="33">
        <v>991</v>
      </c>
      <c r="B25" s="34">
        <v>1243</v>
      </c>
      <c r="C25" s="34">
        <v>1076</v>
      </c>
      <c r="D25" s="34">
        <v>1189</v>
      </c>
      <c r="E25" s="15"/>
    </row>
    <row r="26" spans="1:5" ht="15.75">
      <c r="A26" s="33">
        <v>1052</v>
      </c>
      <c r="B26" s="34">
        <v>939</v>
      </c>
      <c r="C26" s="34">
        <v>1215</v>
      </c>
      <c r="D26" s="34">
        <v>720</v>
      </c>
      <c r="E26" s="15"/>
    </row>
    <row r="27" spans="1:5" ht="15.75">
      <c r="A27" s="33">
        <v>1056</v>
      </c>
      <c r="B27" s="34">
        <v>1066</v>
      </c>
      <c r="C27" s="34">
        <v>1168</v>
      </c>
      <c r="D27" s="34">
        <v>732</v>
      </c>
      <c r="E27" s="15"/>
    </row>
    <row r="28" spans="1:5" ht="15.75">
      <c r="A28" s="33">
        <v>862</v>
      </c>
      <c r="B28" s="34">
        <v>958</v>
      </c>
      <c r="C28" s="34">
        <v>1336</v>
      </c>
      <c r="D28" s="34">
        <v>1120</v>
      </c>
      <c r="E28" s="15"/>
    </row>
    <row r="29" spans="1:5" ht="15.75">
      <c r="A29" s="33">
        <v>887</v>
      </c>
      <c r="B29" s="34">
        <v>1201</v>
      </c>
      <c r="C29" s="34">
        <v>1043</v>
      </c>
      <c r="D29" s="34">
        <v>767</v>
      </c>
      <c r="E29" s="15"/>
    </row>
    <row r="30" spans="1:5" ht="15.75">
      <c r="A30" s="33">
        <v>1089</v>
      </c>
      <c r="B30" s="34">
        <v>1420</v>
      </c>
      <c r="C30" s="34">
        <v>1041</v>
      </c>
      <c r="D30" s="34">
        <v>841</v>
      </c>
      <c r="E30" s="15"/>
    </row>
    <row r="31" spans="1:5" ht="15.75">
      <c r="A31" s="33">
        <v>913</v>
      </c>
      <c r="B31" s="34">
        <v>1180</v>
      </c>
      <c r="C31" s="34">
        <v>1378</v>
      </c>
      <c r="D31" s="34">
        <v>982</v>
      </c>
      <c r="E31" s="15"/>
    </row>
    <row r="32" spans="1:5" ht="15.75">
      <c r="A32" s="33">
        <v>1010</v>
      </c>
      <c r="B32" s="34">
        <v>890</v>
      </c>
      <c r="C32" s="34">
        <v>997</v>
      </c>
      <c r="D32" s="34">
        <v>1006</v>
      </c>
      <c r="E32" s="15"/>
    </row>
    <row r="33" spans="1:5" ht="15.75">
      <c r="A33" s="33">
        <v>916</v>
      </c>
      <c r="B33" s="34">
        <v>778</v>
      </c>
      <c r="C33" s="34">
        <v>845</v>
      </c>
      <c r="D33" s="34">
        <v>944</v>
      </c>
      <c r="E33" s="15"/>
    </row>
    <row r="34" spans="1:5" ht="15.75">
      <c r="A34" s="33">
        <v>977</v>
      </c>
      <c r="B34" s="34">
        <v>1212</v>
      </c>
      <c r="C34" s="34">
        <v>1322</v>
      </c>
      <c r="D34" s="34">
        <v>838</v>
      </c>
      <c r="E34" s="15"/>
    </row>
    <row r="35" spans="1:5" ht="15.75">
      <c r="A35" s="33">
        <v>938</v>
      </c>
      <c r="B35" s="34">
        <v>1241</v>
      </c>
      <c r="C35" s="34">
        <v>907</v>
      </c>
      <c r="D35" s="34">
        <v>884</v>
      </c>
      <c r="E35" s="15"/>
    </row>
    <row r="36" spans="1:5" ht="15.75">
      <c r="A36" s="33">
        <v>1106</v>
      </c>
      <c r="B36" s="34">
        <v>1160</v>
      </c>
      <c r="C36" s="34">
        <v>1360</v>
      </c>
      <c r="D36" s="34">
        <v>987</v>
      </c>
      <c r="E36" s="15"/>
    </row>
    <row r="37" spans="1:5" ht="15.75">
      <c r="A37" s="33">
        <v>760</v>
      </c>
      <c r="B37" s="34">
        <v>815</v>
      </c>
      <c r="C37" s="34">
        <v>1102</v>
      </c>
      <c r="D37" s="34">
        <v>833</v>
      </c>
      <c r="E37" s="15"/>
    </row>
    <row r="38" spans="1:5" ht="15.75">
      <c r="A38" s="33">
        <v>855</v>
      </c>
      <c r="B38" s="34">
        <v>1228</v>
      </c>
      <c r="C38" s="34">
        <v>1280</v>
      </c>
      <c r="D38" s="34">
        <v>853</v>
      </c>
      <c r="E38" s="15"/>
    </row>
    <row r="39" spans="1:5" ht="15.75">
      <c r="A39" s="33">
        <v>904</v>
      </c>
      <c r="B39" s="34">
        <v>1205</v>
      </c>
      <c r="C39" s="34">
        <v>1109</v>
      </c>
      <c r="D39" s="34">
        <v>888</v>
      </c>
      <c r="E39" s="15"/>
    </row>
    <row r="40" spans="1:5" ht="15.75">
      <c r="A40" s="33">
        <v>926</v>
      </c>
      <c r="B40" s="34">
        <v>884</v>
      </c>
      <c r="C40" s="34">
        <v>1123</v>
      </c>
      <c r="D40" s="34">
        <v>1191</v>
      </c>
      <c r="E40" s="15"/>
    </row>
    <row r="41" spans="1:5" ht="15.75">
      <c r="A41" s="33">
        <v>1189</v>
      </c>
      <c r="B41" s="34">
        <v>1089</v>
      </c>
      <c r="C41" s="34">
        <v>1257</v>
      </c>
      <c r="D41" s="34">
        <v>1003</v>
      </c>
      <c r="E41" s="15"/>
    </row>
    <row r="42" spans="1:5" ht="15.75">
      <c r="A42" s="33">
        <v>1067</v>
      </c>
      <c r="B42" s="34">
        <v>1017</v>
      </c>
      <c r="C42" s="34">
        <v>1729</v>
      </c>
      <c r="D42" s="34">
        <v>1046</v>
      </c>
      <c r="E42" s="15"/>
    </row>
    <row r="43" spans="1:5" ht="15.75">
      <c r="A43" s="33">
        <v>896</v>
      </c>
      <c r="B43" s="34">
        <v>835</v>
      </c>
      <c r="C43" s="34">
        <v>1048</v>
      </c>
      <c r="D43" s="34">
        <v>1215</v>
      </c>
      <c r="E43" s="15"/>
    </row>
    <row r="44" spans="1:5" ht="15.75">
      <c r="A44" s="33">
        <v>930</v>
      </c>
      <c r="B44" s="34">
        <v>993</v>
      </c>
      <c r="C44" s="34">
        <v>1059</v>
      </c>
      <c r="D44" s="34">
        <v>1049</v>
      </c>
      <c r="E44" s="15"/>
    </row>
    <row r="45" spans="1:5" ht="15.75">
      <c r="A45" s="33">
        <v>1065</v>
      </c>
      <c r="B45" s="34">
        <v>1316</v>
      </c>
      <c r="C45" s="34">
        <v>1529</v>
      </c>
      <c r="D45" s="34">
        <v>975</v>
      </c>
      <c r="E45" s="15"/>
    </row>
    <row r="46" spans="1:5" ht="15.75">
      <c r="A46" s="33">
        <v>1099</v>
      </c>
      <c r="B46" s="34">
        <v>1077</v>
      </c>
      <c r="C46" s="34">
        <v>1012</v>
      </c>
      <c r="D46" s="34">
        <v>908</v>
      </c>
      <c r="E46" s="15"/>
    </row>
    <row r="47" spans="1:5" ht="15.75">
      <c r="A47" s="33">
        <v>1067</v>
      </c>
      <c r="B47" s="34">
        <v>1333</v>
      </c>
      <c r="C47" s="34">
        <v>959</v>
      </c>
      <c r="D47" s="34">
        <v>779</v>
      </c>
      <c r="E47" s="15"/>
    </row>
    <row r="48" spans="1:5" ht="15.75">
      <c r="A48" s="33">
        <v>1074</v>
      </c>
      <c r="B48" s="34">
        <v>992</v>
      </c>
      <c r="C48" s="34">
        <v>936</v>
      </c>
      <c r="D48" s="34">
        <v>979</v>
      </c>
      <c r="E48" s="15"/>
    </row>
    <row r="49" spans="1:5" ht="15.75">
      <c r="A49" s="33">
        <v>969</v>
      </c>
      <c r="B49" s="34">
        <v>974</v>
      </c>
      <c r="C49" s="34">
        <v>1331</v>
      </c>
      <c r="D49" s="34">
        <v>1483</v>
      </c>
      <c r="E49" s="15"/>
    </row>
    <row r="50" spans="1:5" ht="15.75">
      <c r="A50" s="33">
        <v>1051</v>
      </c>
      <c r="B50" s="34">
        <v>1029</v>
      </c>
      <c r="C50" s="34">
        <v>1426</v>
      </c>
      <c r="D50" s="34">
        <v>595</v>
      </c>
      <c r="E50" s="15"/>
    </row>
    <row r="51" spans="1:5" ht="15.75">
      <c r="A51" s="33">
        <v>930</v>
      </c>
      <c r="B51" s="34">
        <v>1043</v>
      </c>
      <c r="C51" s="34">
        <v>1567</v>
      </c>
      <c r="D51" s="34">
        <v>649</v>
      </c>
      <c r="E51" s="15"/>
    </row>
    <row r="52" spans="1:5" ht="15.75">
      <c r="A52" s="33">
        <v>1000</v>
      </c>
      <c r="B52" s="34">
        <v>1166</v>
      </c>
      <c r="C52" s="34">
        <v>1232</v>
      </c>
      <c r="D52" s="34">
        <v>1001</v>
      </c>
      <c r="E52" s="15"/>
    </row>
    <row r="53" spans="1:5" ht="15.75">
      <c r="A53" s="33">
        <v>1014</v>
      </c>
      <c r="B53" s="34">
        <v>1040</v>
      </c>
      <c r="C53" s="34">
        <v>1266</v>
      </c>
      <c r="D53" s="34">
        <v>930</v>
      </c>
      <c r="E53" s="15"/>
    </row>
    <row r="54" spans="1:5" ht="15.75">
      <c r="A54" s="33">
        <v>853</v>
      </c>
      <c r="B54" s="34">
        <v>1129</v>
      </c>
      <c r="C54" s="34">
        <v>1446</v>
      </c>
      <c r="D54" s="34">
        <v>1152</v>
      </c>
      <c r="E54" s="15"/>
    </row>
    <row r="55" spans="1:5" ht="15.75">
      <c r="A55" s="33">
        <v>964</v>
      </c>
      <c r="B55" s="34">
        <v>1145</v>
      </c>
      <c r="C55" s="34">
        <v>1300</v>
      </c>
      <c r="D55" s="34">
        <v>544</v>
      </c>
      <c r="E55" s="15"/>
    </row>
    <row r="56" spans="1:5" ht="15.75">
      <c r="A56" s="33">
        <v>834</v>
      </c>
      <c r="B56" s="34">
        <v>1142</v>
      </c>
      <c r="C56" s="34">
        <v>942</v>
      </c>
      <c r="D56" s="34">
        <v>1153</v>
      </c>
      <c r="E56" s="15"/>
    </row>
    <row r="57" spans="1:5" ht="15.75">
      <c r="A57" s="33">
        <v>878</v>
      </c>
      <c r="B57" s="34">
        <v>958</v>
      </c>
      <c r="C57" s="34">
        <v>1160</v>
      </c>
      <c r="D57" s="34">
        <v>670</v>
      </c>
      <c r="E57" s="15"/>
    </row>
    <row r="58" spans="1:5" ht="15.75">
      <c r="A58" s="33">
        <v>1169</v>
      </c>
      <c r="B58" s="34">
        <v>1083</v>
      </c>
      <c r="C58" s="34">
        <v>1439</v>
      </c>
      <c r="D58" s="34">
        <v>959</v>
      </c>
      <c r="E58" s="15"/>
    </row>
    <row r="59" spans="1:5" ht="15.75">
      <c r="A59" s="33">
        <v>1001</v>
      </c>
      <c r="B59" s="34">
        <v>843</v>
      </c>
      <c r="C59" s="34">
        <v>1188</v>
      </c>
      <c r="D59" s="34">
        <v>924</v>
      </c>
      <c r="E59" s="15"/>
    </row>
    <row r="60" spans="1:5" ht="15.75">
      <c r="A60" s="33">
        <v>1015</v>
      </c>
      <c r="B60" s="34">
        <v>990</v>
      </c>
      <c r="C60" s="34">
        <v>1232</v>
      </c>
      <c r="D60" s="34">
        <v>953</v>
      </c>
      <c r="E60" s="15"/>
    </row>
    <row r="61" spans="1:5" ht="15.75">
      <c r="A61" s="33">
        <v>916</v>
      </c>
      <c r="B61" s="34">
        <v>1032</v>
      </c>
      <c r="C61" s="34">
        <v>1233</v>
      </c>
      <c r="D61" s="34">
        <v>1004</v>
      </c>
      <c r="E61" s="15"/>
    </row>
    <row r="62" spans="1:5" ht="15.75">
      <c r="A62" s="33">
        <v>1082</v>
      </c>
      <c r="B62" s="34">
        <v>696</v>
      </c>
      <c r="C62" s="34">
        <v>1336</v>
      </c>
      <c r="D62" s="34">
        <v>720</v>
      </c>
      <c r="E62" s="15"/>
    </row>
    <row r="63" spans="1:5" ht="15.75">
      <c r="A63" s="33">
        <v>1041</v>
      </c>
      <c r="B63" s="34">
        <v>741</v>
      </c>
      <c r="C63" s="34">
        <v>1042</v>
      </c>
      <c r="D63" s="34">
        <v>636</v>
      </c>
      <c r="E63" s="15"/>
    </row>
    <row r="64" spans="1:5" ht="15.75">
      <c r="A64" s="33">
        <v>1135</v>
      </c>
      <c r="B64" s="34">
        <v>1002</v>
      </c>
      <c r="C64" s="34">
        <v>1591</v>
      </c>
      <c r="D64" s="34">
        <v>727</v>
      </c>
      <c r="E64" s="15"/>
    </row>
    <row r="65" spans="1:5" ht="15.75">
      <c r="A65" s="33">
        <v>864</v>
      </c>
      <c r="B65" s="34">
        <v>945</v>
      </c>
      <c r="C65" s="34">
        <v>1080</v>
      </c>
      <c r="D65" s="34">
        <v>686</v>
      </c>
      <c r="E65" s="15"/>
    </row>
    <row r="66" spans="1:5" ht="15.75">
      <c r="A66" s="33">
        <v>1208</v>
      </c>
      <c r="B66" s="34">
        <v>1214</v>
      </c>
      <c r="C66" s="34">
        <v>975</v>
      </c>
      <c r="D66" s="34">
        <v>770</v>
      </c>
      <c r="E66" s="15"/>
    </row>
    <row r="67" spans="1:5" ht="15.75">
      <c r="A67" s="33">
        <v>1020</v>
      </c>
      <c r="B67" s="34">
        <v>948</v>
      </c>
      <c r="C67" s="34">
        <v>1467</v>
      </c>
      <c r="D67" s="34">
        <v>877</v>
      </c>
      <c r="E67" s="15"/>
    </row>
    <row r="68" spans="1:5" ht="15.75">
      <c r="A68" s="33">
        <v>968</v>
      </c>
      <c r="B68" s="34">
        <v>1053</v>
      </c>
      <c r="C68" s="34">
        <v>1133</v>
      </c>
      <c r="D68" s="34">
        <v>750</v>
      </c>
      <c r="E68" s="15"/>
    </row>
    <row r="69" spans="1:5" ht="15.75">
      <c r="A69" s="33">
        <v>1161</v>
      </c>
      <c r="B69" s="34">
        <v>956</v>
      </c>
      <c r="C69" s="34">
        <v>1052</v>
      </c>
      <c r="D69" s="34">
        <v>715</v>
      </c>
      <c r="E69" s="15"/>
    </row>
    <row r="70" spans="1:5" ht="15.75">
      <c r="A70" s="33">
        <v>974</v>
      </c>
      <c r="B70" s="34">
        <v>1057</v>
      </c>
      <c r="C70" s="34">
        <v>1204</v>
      </c>
      <c r="D70" s="34">
        <v>885</v>
      </c>
      <c r="E70" s="15"/>
    </row>
    <row r="71" spans="1:5" ht="15.75">
      <c r="A71" s="33">
        <v>961</v>
      </c>
      <c r="B71" s="34">
        <v>925</v>
      </c>
      <c r="C71" s="34">
        <v>1367</v>
      </c>
      <c r="D71" s="34">
        <v>955</v>
      </c>
      <c r="E71" s="15"/>
    </row>
    <row r="72" spans="1:5" ht="15.75">
      <c r="A72" s="33">
        <v>952</v>
      </c>
      <c r="B72" s="34">
        <v>1178</v>
      </c>
      <c r="C72" s="34">
        <v>1203</v>
      </c>
      <c r="D72" s="34">
        <v>969</v>
      </c>
      <c r="E72" s="15"/>
    </row>
    <row r="73" spans="1:5" ht="15.75">
      <c r="A73" s="33">
        <v>820</v>
      </c>
      <c r="B73" s="34">
        <v>1018</v>
      </c>
      <c r="C73" s="34">
        <v>1356</v>
      </c>
      <c r="D73" s="34">
        <v>477</v>
      </c>
      <c r="E73" s="15"/>
    </row>
    <row r="74" spans="1:5" ht="15.75">
      <c r="A74" s="33">
        <v>994</v>
      </c>
      <c r="B74" s="34">
        <v>1306</v>
      </c>
      <c r="C74" s="34">
        <v>1392</v>
      </c>
      <c r="D74" s="34">
        <v>885</v>
      </c>
      <c r="E74" s="15"/>
    </row>
    <row r="75" spans="1:5" ht="15.75">
      <c r="A75" s="33">
        <v>958</v>
      </c>
      <c r="B75" s="34">
        <v>1077</v>
      </c>
      <c r="C75" s="34">
        <v>1170</v>
      </c>
      <c r="D75" s="34">
        <v>555</v>
      </c>
      <c r="E75" s="15"/>
    </row>
    <row r="76" spans="1:5" ht="15.75">
      <c r="A76" s="33">
        <v>1108</v>
      </c>
      <c r="B76" s="34">
        <v>1101</v>
      </c>
      <c r="C76" s="34">
        <v>1206</v>
      </c>
      <c r="D76" s="34">
        <v>599</v>
      </c>
      <c r="E76" s="15"/>
    </row>
    <row r="77" spans="1:5" ht="15.75">
      <c r="A77" s="33">
        <v>950</v>
      </c>
      <c r="B77" s="34">
        <v>1034</v>
      </c>
      <c r="C77" s="34">
        <v>939</v>
      </c>
      <c r="D77" s="34">
        <v>819</v>
      </c>
      <c r="E77" s="15"/>
    </row>
    <row r="78" spans="1:5" ht="15.75">
      <c r="A78" s="33">
        <v>998</v>
      </c>
      <c r="B78" s="34">
        <v>1062</v>
      </c>
      <c r="C78" s="34">
        <v>1270</v>
      </c>
      <c r="D78" s="34">
        <v>731</v>
      </c>
      <c r="E78" s="15"/>
    </row>
    <row r="79" spans="1:5" ht="15.75">
      <c r="A79" s="33">
        <v>1121</v>
      </c>
      <c r="B79" s="34">
        <v>1104</v>
      </c>
      <c r="C79" s="34">
        <v>1431</v>
      </c>
      <c r="D79" s="34">
        <v>600</v>
      </c>
      <c r="E79" s="15"/>
    </row>
    <row r="80" spans="1:5" ht="15.75">
      <c r="A80" s="33">
        <v>947</v>
      </c>
      <c r="B80" s="34">
        <v>1119</v>
      </c>
      <c r="C80" s="34">
        <v>1401</v>
      </c>
      <c r="D80" s="34">
        <v>1046</v>
      </c>
      <c r="E80" s="15"/>
    </row>
    <row r="81" spans="1:5" ht="15.75">
      <c r="A81" s="33">
        <v>867</v>
      </c>
      <c r="B81" s="34">
        <v>1089</v>
      </c>
      <c r="C81" s="34">
        <v>1087</v>
      </c>
      <c r="D81" s="34">
        <v>646</v>
      </c>
      <c r="E81" s="15"/>
    </row>
    <row r="82" spans="1:5" ht="15.75">
      <c r="A82" s="33">
        <v>920</v>
      </c>
      <c r="B82" s="34">
        <v>1157</v>
      </c>
      <c r="C82" s="34">
        <v>1401</v>
      </c>
      <c r="D82" s="34">
        <v>774</v>
      </c>
      <c r="E82" s="15"/>
    </row>
    <row r="83" spans="1:5" ht="15.75">
      <c r="A83" s="33">
        <v>954</v>
      </c>
      <c r="B83" s="34">
        <v>1176</v>
      </c>
      <c r="C83" s="34">
        <v>1461</v>
      </c>
      <c r="D83" s="34">
        <v>514</v>
      </c>
      <c r="E83" s="15"/>
    </row>
    <row r="84" spans="1:5" ht="15.75">
      <c r="A84" s="71">
        <v>1094</v>
      </c>
      <c r="B84" s="34">
        <v>886</v>
      </c>
      <c r="C84" s="34">
        <v>1385</v>
      </c>
      <c r="D84" s="34">
        <v>838</v>
      </c>
      <c r="E84" s="15"/>
    </row>
    <row r="85" spans="1:5" ht="15.75">
      <c r="A85" s="72">
        <v>1022</v>
      </c>
      <c r="B85" s="34">
        <v>1095</v>
      </c>
      <c r="C85" s="34">
        <v>1422</v>
      </c>
      <c r="D85" s="34">
        <v>810</v>
      </c>
      <c r="E85" s="15"/>
    </row>
    <row r="86" spans="1:5" ht="15.75">
      <c r="A86" s="72">
        <v>1089</v>
      </c>
      <c r="B86" s="34">
        <v>1074</v>
      </c>
      <c r="C86" s="34">
        <v>1376</v>
      </c>
      <c r="D86" s="34">
        <v>877</v>
      </c>
      <c r="E86" s="15"/>
    </row>
    <row r="87" spans="1:5" ht="15.75">
      <c r="A87" s="72">
        <v>904</v>
      </c>
      <c r="B87" s="34">
        <v>888</v>
      </c>
      <c r="C87" s="34">
        <v>1312</v>
      </c>
      <c r="D87" s="34">
        <v>895</v>
      </c>
      <c r="E87" s="15"/>
    </row>
    <row r="88" spans="1:5" ht="15.75">
      <c r="A88" s="72">
        <v>1199</v>
      </c>
      <c r="B88" s="34">
        <v>1018</v>
      </c>
      <c r="C88" s="34">
        <v>1240</v>
      </c>
      <c r="D88" s="34">
        <v>641</v>
      </c>
      <c r="E88" s="15"/>
    </row>
    <row r="89" spans="1:5" ht="15.75">
      <c r="A89" s="72">
        <v>991</v>
      </c>
      <c r="B89" s="34">
        <v>1058</v>
      </c>
      <c r="C89" s="34">
        <v>1247</v>
      </c>
      <c r="D89" s="34">
        <v>960</v>
      </c>
      <c r="E89" s="15"/>
    </row>
    <row r="90" spans="1:5" ht="15.75">
      <c r="A90" s="72">
        <v>892</v>
      </c>
      <c r="B90" s="34">
        <v>1120</v>
      </c>
      <c r="C90" s="34">
        <v>1180</v>
      </c>
      <c r="D90" s="34">
        <v>962</v>
      </c>
      <c r="E90" s="15"/>
    </row>
    <row r="91" spans="1:5" ht="15.75">
      <c r="A91" s="72">
        <v>1162</v>
      </c>
      <c r="B91" s="34">
        <v>842</v>
      </c>
      <c r="C91" s="34">
        <v>1515</v>
      </c>
      <c r="D91" s="34">
        <v>1043</v>
      </c>
      <c r="E91" s="15"/>
    </row>
    <row r="92" spans="1:5" ht="15.75">
      <c r="A92" s="72">
        <v>1153</v>
      </c>
      <c r="B92" s="34">
        <v>960</v>
      </c>
      <c r="C92" s="34">
        <v>1359</v>
      </c>
      <c r="D92" s="34">
        <v>1079</v>
      </c>
      <c r="E92" s="15"/>
    </row>
    <row r="93" spans="1:5" ht="15.75">
      <c r="A93" s="72">
        <v>1025</v>
      </c>
      <c r="B93" s="34">
        <v>699</v>
      </c>
      <c r="C93" s="34">
        <v>1426</v>
      </c>
      <c r="D93" s="34">
        <v>391</v>
      </c>
      <c r="E93" s="15"/>
    </row>
    <row r="94" spans="1:5" ht="15.75">
      <c r="A94" s="72">
        <v>945</v>
      </c>
      <c r="B94" s="34">
        <v>697</v>
      </c>
      <c r="C94" s="34">
        <v>1380</v>
      </c>
      <c r="D94" s="34">
        <v>915</v>
      </c>
      <c r="E94" s="15"/>
    </row>
    <row r="95" spans="1:5" ht="15.75">
      <c r="A95" s="72">
        <v>873</v>
      </c>
      <c r="B95" s="34">
        <v>997</v>
      </c>
      <c r="C95" s="34">
        <v>1258</v>
      </c>
      <c r="D95" s="34">
        <v>1020</v>
      </c>
      <c r="E95" s="15"/>
    </row>
    <row r="96" spans="1:5" ht="15.75">
      <c r="A96" s="72">
        <v>1141</v>
      </c>
      <c r="B96" s="34">
        <v>931</v>
      </c>
      <c r="C96" s="34">
        <v>1022</v>
      </c>
      <c r="D96" s="34">
        <v>938</v>
      </c>
      <c r="E96" s="15"/>
    </row>
    <row r="97" spans="1:5" ht="15.75">
      <c r="A97" s="72">
        <v>969</v>
      </c>
      <c r="B97" s="34">
        <v>1087</v>
      </c>
      <c r="C97" s="34">
        <v>1347</v>
      </c>
      <c r="D97" s="34">
        <v>765</v>
      </c>
      <c r="E97" s="15"/>
    </row>
    <row r="98" spans="1:5" ht="15.75">
      <c r="A98" s="72">
        <v>1062</v>
      </c>
      <c r="B98" s="34">
        <v>1338</v>
      </c>
      <c r="C98" s="34">
        <v>1465</v>
      </c>
      <c r="D98" s="34">
        <v>898</v>
      </c>
      <c r="E98" s="15"/>
    </row>
    <row r="99" spans="1:5" ht="15.75">
      <c r="A99" s="72">
        <v>1053</v>
      </c>
      <c r="B99" s="34">
        <v>875</v>
      </c>
      <c r="C99" s="34">
        <v>1208</v>
      </c>
      <c r="D99" s="34">
        <v>807</v>
      </c>
      <c r="E99" s="15"/>
    </row>
    <row r="100" spans="1:5" ht="15.75">
      <c r="A100" s="72">
        <v>972</v>
      </c>
      <c r="B100" s="34">
        <v>839</v>
      </c>
      <c r="C100" s="34">
        <v>1077</v>
      </c>
      <c r="D100" s="34">
        <v>1269</v>
      </c>
      <c r="E100" s="15"/>
    </row>
    <row r="101" spans="1:5" ht="15.75">
      <c r="A101" s="72">
        <v>1178</v>
      </c>
      <c r="B101" s="34">
        <v>1229</v>
      </c>
      <c r="C101" s="34">
        <v>1361</v>
      </c>
      <c r="D101" s="34">
        <v>952</v>
      </c>
      <c r="E101" s="15"/>
    </row>
    <row r="102" spans="1:5" ht="15.75">
      <c r="A102" s="72">
        <v>986</v>
      </c>
      <c r="B102" s="34">
        <v>769</v>
      </c>
      <c r="C102" s="34">
        <v>1178</v>
      </c>
      <c r="D102" s="34">
        <v>1043</v>
      </c>
      <c r="E102" s="15"/>
    </row>
    <row r="103" spans="1:5" ht="15.75">
      <c r="A103" s="72">
        <v>985</v>
      </c>
      <c r="B103" s="34">
        <v>852</v>
      </c>
      <c r="C103" s="34">
        <v>1204</v>
      </c>
      <c r="D103" s="34">
        <v>1218</v>
      </c>
      <c r="E103" s="15"/>
    </row>
    <row r="104" spans="1:5" ht="15.75">
      <c r="A104" s="72">
        <v>1101</v>
      </c>
      <c r="B104" s="34">
        <v>679</v>
      </c>
      <c r="C104" s="34">
        <v>1172</v>
      </c>
      <c r="D104" s="34">
        <v>970</v>
      </c>
      <c r="E104" s="15"/>
    </row>
    <row r="105" spans="1:5" ht="15.75">
      <c r="A105" s="72">
        <v>813</v>
      </c>
      <c r="B105" s="34">
        <v>837</v>
      </c>
      <c r="C105" s="34">
        <v>1684</v>
      </c>
      <c r="D105" s="34">
        <v>1027</v>
      </c>
      <c r="E105" s="15"/>
    </row>
    <row r="106" spans="1:5" ht="15.75">
      <c r="A106" s="72">
        <v>980</v>
      </c>
      <c r="B106" s="34">
        <v>860</v>
      </c>
      <c r="C106" s="34">
        <v>1381</v>
      </c>
      <c r="D106" s="34">
        <v>795</v>
      </c>
      <c r="E106" s="15"/>
    </row>
    <row r="107" spans="1:5" ht="15.75">
      <c r="A107" s="72">
        <v>876</v>
      </c>
      <c r="B107" s="34">
        <v>967</v>
      </c>
      <c r="C107" s="34">
        <v>1454</v>
      </c>
      <c r="D107" s="34">
        <v>616</v>
      </c>
      <c r="E107" s="15"/>
    </row>
    <row r="108" spans="1:5" ht="15.75">
      <c r="A108" s="72">
        <v>1053</v>
      </c>
      <c r="B108" s="34">
        <v>1111</v>
      </c>
      <c r="C108" s="34">
        <v>1313</v>
      </c>
      <c r="D108" s="34">
        <v>995</v>
      </c>
      <c r="E108" s="15"/>
    </row>
    <row r="109" spans="1:5" ht="15.75">
      <c r="A109" s="72">
        <v>1082</v>
      </c>
      <c r="B109" s="34">
        <v>875</v>
      </c>
      <c r="C109" s="34">
        <v>1314</v>
      </c>
      <c r="D109" s="34">
        <v>1198</v>
      </c>
      <c r="E109" s="15"/>
    </row>
    <row r="110" spans="1:5" ht="15.75">
      <c r="A110" s="72">
        <v>1022</v>
      </c>
      <c r="B110" s="34">
        <v>985</v>
      </c>
      <c r="C110" s="34">
        <v>1252</v>
      </c>
      <c r="D110" s="34">
        <v>1056</v>
      </c>
      <c r="E110" s="15"/>
    </row>
    <row r="111" spans="1:5" ht="15.75">
      <c r="A111" s="72">
        <v>828</v>
      </c>
      <c r="B111" s="34">
        <v>1017</v>
      </c>
      <c r="C111" s="34">
        <v>1468</v>
      </c>
      <c r="D111" s="34">
        <v>752</v>
      </c>
      <c r="E111" s="15"/>
    </row>
    <row r="112" spans="1:5" ht="15.75">
      <c r="A112" s="72">
        <v>876</v>
      </c>
      <c r="B112" s="34">
        <v>1076</v>
      </c>
      <c r="C112" s="34">
        <v>1713</v>
      </c>
      <c r="D112" s="34">
        <v>492</v>
      </c>
      <c r="E112" s="15"/>
    </row>
    <row r="113" spans="1:5" ht="15.75">
      <c r="A113" s="72">
        <v>797</v>
      </c>
      <c r="B113" s="34">
        <v>916</v>
      </c>
      <c r="C113" s="34">
        <v>1192</v>
      </c>
      <c r="D113" s="34">
        <v>1066</v>
      </c>
      <c r="E113" s="15"/>
    </row>
    <row r="114" spans="1:5" ht="15.75">
      <c r="A114" s="72">
        <v>909</v>
      </c>
      <c r="B114" s="34">
        <v>993</v>
      </c>
      <c r="C114" s="34">
        <v>1161</v>
      </c>
      <c r="D114" s="34">
        <v>1011</v>
      </c>
      <c r="E114" s="15"/>
    </row>
    <row r="115" spans="1:5" ht="15.75">
      <c r="A115" s="72">
        <v>1001</v>
      </c>
      <c r="B115" s="34">
        <v>1062</v>
      </c>
      <c r="C115" s="34">
        <v>1488</v>
      </c>
      <c r="D115" s="34">
        <v>530</v>
      </c>
      <c r="E115" s="15"/>
    </row>
    <row r="116" spans="1:5" ht="15.75">
      <c r="A116" s="72">
        <v>1103</v>
      </c>
      <c r="B116" s="34">
        <v>1270</v>
      </c>
      <c r="C116" s="34">
        <v>1449</v>
      </c>
      <c r="D116" s="34">
        <v>825</v>
      </c>
      <c r="E116" s="15"/>
    </row>
    <row r="117" spans="1:5" ht="15.75">
      <c r="A117" s="72">
        <v>942</v>
      </c>
      <c r="B117" s="34">
        <v>1031</v>
      </c>
      <c r="C117" s="34">
        <v>1154</v>
      </c>
      <c r="D117" s="34">
        <v>729</v>
      </c>
      <c r="E117" s="15"/>
    </row>
    <row r="118" spans="1:5" ht="15.75">
      <c r="A118" s="72">
        <v>1090</v>
      </c>
      <c r="B118" s="34">
        <v>1172</v>
      </c>
      <c r="C118" s="34">
        <v>1086</v>
      </c>
      <c r="D118" s="34">
        <v>693</v>
      </c>
      <c r="E118" s="15"/>
    </row>
    <row r="119" spans="1:5" ht="15.75">
      <c r="A119" s="72">
        <v>1127</v>
      </c>
      <c r="B119" s="34">
        <v>988</v>
      </c>
      <c r="C119" s="34">
        <v>1245</v>
      </c>
      <c r="D119" s="34">
        <v>748</v>
      </c>
      <c r="E119" s="15"/>
    </row>
    <row r="120" spans="1:5" ht="15.75">
      <c r="A120" s="72">
        <v>921</v>
      </c>
      <c r="B120" s="34">
        <v>1037</v>
      </c>
      <c r="C120" s="34">
        <v>1369</v>
      </c>
      <c r="D120" s="34">
        <v>798</v>
      </c>
      <c r="E120" s="15"/>
    </row>
    <row r="121" spans="1:5" ht="15.75">
      <c r="A121" s="72">
        <v>970</v>
      </c>
      <c r="B121" s="34">
        <v>1098</v>
      </c>
      <c r="C121" s="34">
        <v>1290</v>
      </c>
      <c r="D121" s="34">
        <v>1088</v>
      </c>
      <c r="E121" s="15"/>
    </row>
    <row r="122" spans="1:5" ht="15.75">
      <c r="A122" s="72">
        <v>1004</v>
      </c>
      <c r="B122" s="34">
        <v>794</v>
      </c>
      <c r="C122" s="34">
        <v>1169</v>
      </c>
      <c r="D122" s="34">
        <v>1026</v>
      </c>
      <c r="E122" s="15"/>
    </row>
    <row r="123" spans="1:5" ht="15.75">
      <c r="A123" s="72">
        <v>1034</v>
      </c>
      <c r="B123" s="34">
        <v>1007</v>
      </c>
      <c r="C123" s="34">
        <v>1508</v>
      </c>
      <c r="D123" s="34">
        <v>915</v>
      </c>
      <c r="E123" s="15"/>
    </row>
    <row r="124" spans="1:5" ht="15.75">
      <c r="A124" s="72">
        <v>988</v>
      </c>
      <c r="B124" s="34">
        <v>837</v>
      </c>
      <c r="C124" s="34">
        <v>1317</v>
      </c>
      <c r="D124" s="34">
        <v>515</v>
      </c>
      <c r="E124" s="15"/>
    </row>
    <row r="125" spans="1:5" ht="15.75">
      <c r="A125" s="72">
        <v>1038</v>
      </c>
      <c r="B125" s="34">
        <v>1266</v>
      </c>
      <c r="C125" s="34">
        <v>1222</v>
      </c>
      <c r="D125" s="34">
        <v>855</v>
      </c>
      <c r="E125" s="15"/>
    </row>
    <row r="126" spans="1:5" ht="15.75">
      <c r="A126" s="72">
        <v>907</v>
      </c>
      <c r="B126" s="34">
        <v>847</v>
      </c>
      <c r="C126" s="34">
        <v>1373</v>
      </c>
      <c r="D126" s="34">
        <v>662</v>
      </c>
      <c r="E126" s="15"/>
    </row>
    <row r="127" spans="1:5" ht="15.75">
      <c r="A127" s="72">
        <v>1003</v>
      </c>
      <c r="B127" s="34">
        <v>1103</v>
      </c>
      <c r="C127" s="34">
        <v>1079</v>
      </c>
      <c r="D127" s="34">
        <v>765</v>
      </c>
      <c r="E127" s="15"/>
    </row>
    <row r="128" spans="1:5" ht="15.75">
      <c r="A128" s="72">
        <v>848</v>
      </c>
      <c r="B128" s="34">
        <v>1085</v>
      </c>
      <c r="C128" s="34">
        <v>1425</v>
      </c>
      <c r="D128" s="34">
        <v>825</v>
      </c>
      <c r="E128" s="15"/>
    </row>
    <row r="129" spans="1:5" ht="15.75">
      <c r="A129" s="72">
        <v>1153</v>
      </c>
      <c r="B129" s="34">
        <v>1011</v>
      </c>
      <c r="C129" s="34">
        <v>1290</v>
      </c>
      <c r="D129" s="34">
        <v>635</v>
      </c>
      <c r="E129" s="15"/>
    </row>
    <row r="130" spans="1:5" ht="15.75">
      <c r="A130" s="72">
        <v>957</v>
      </c>
      <c r="B130" s="34">
        <v>1114</v>
      </c>
      <c r="C130" s="34">
        <v>1088</v>
      </c>
      <c r="D130" s="34">
        <v>1033</v>
      </c>
      <c r="E130" s="15"/>
    </row>
    <row r="131" spans="1:5" ht="15.75">
      <c r="A131" s="72">
        <v>972</v>
      </c>
      <c r="B131" s="34">
        <v>927</v>
      </c>
      <c r="C131" s="34">
        <v>1242</v>
      </c>
      <c r="D131" s="34">
        <v>979</v>
      </c>
      <c r="E131" s="15"/>
    </row>
    <row r="132" spans="1:5" ht="15.75">
      <c r="A132" s="72">
        <v>996</v>
      </c>
      <c r="B132" s="34">
        <v>1019</v>
      </c>
      <c r="C132" s="34">
        <v>876</v>
      </c>
      <c r="D132" s="34">
        <v>997</v>
      </c>
      <c r="E132" s="15"/>
    </row>
    <row r="133" spans="1:5" ht="15.75">
      <c r="A133" s="72">
        <v>900</v>
      </c>
      <c r="B133" s="34">
        <v>948</v>
      </c>
      <c r="C133" s="34">
        <v>951</v>
      </c>
      <c r="D133" s="34">
        <v>915</v>
      </c>
      <c r="E133" s="15"/>
    </row>
    <row r="134" spans="1:5" ht="15.75">
      <c r="A134" s="72">
        <v>976</v>
      </c>
      <c r="B134" s="34">
        <v>997</v>
      </c>
      <c r="C134" s="34">
        <v>1388</v>
      </c>
      <c r="D134" s="34">
        <v>772</v>
      </c>
      <c r="E134" s="15"/>
    </row>
    <row r="135" spans="1:5" ht="15.75">
      <c r="A135" s="72">
        <v>1019</v>
      </c>
      <c r="B135" s="34">
        <v>1004</v>
      </c>
      <c r="C135" s="34">
        <v>1238</v>
      </c>
      <c r="D135" s="34">
        <v>964</v>
      </c>
      <c r="E135" s="15"/>
    </row>
    <row r="136" spans="1:5" ht="15.75">
      <c r="A136" s="72">
        <v>1080</v>
      </c>
      <c r="B136" s="34">
        <v>935</v>
      </c>
      <c r="C136" s="34">
        <v>1325</v>
      </c>
      <c r="D136" s="34">
        <v>1017</v>
      </c>
      <c r="E136" s="15"/>
    </row>
    <row r="137" spans="1:5" ht="15.75">
      <c r="A137" s="72">
        <v>1083</v>
      </c>
      <c r="B137" s="34">
        <v>1158</v>
      </c>
      <c r="C137" s="34">
        <v>1061</v>
      </c>
      <c r="D137" s="34">
        <v>812</v>
      </c>
      <c r="E137" s="15"/>
    </row>
    <row r="138" spans="1:5" ht="15.75">
      <c r="A138" s="72">
        <v>1071</v>
      </c>
      <c r="B138" s="34">
        <v>735</v>
      </c>
      <c r="C138" s="34">
        <v>1230</v>
      </c>
      <c r="D138" s="34">
        <v>964</v>
      </c>
      <c r="E138" s="15"/>
    </row>
    <row r="139" spans="1:5" ht="15.75">
      <c r="A139" s="72">
        <v>993</v>
      </c>
      <c r="B139" s="34">
        <v>1039</v>
      </c>
      <c r="C139" s="34">
        <v>1511</v>
      </c>
      <c r="D139" s="34">
        <v>334</v>
      </c>
      <c r="E139" s="15"/>
    </row>
    <row r="140" spans="1:5" ht="15.75">
      <c r="A140" s="72">
        <v>1034</v>
      </c>
      <c r="B140" s="34">
        <v>920</v>
      </c>
      <c r="C140" s="34">
        <v>1106</v>
      </c>
      <c r="D140" s="34">
        <v>816</v>
      </c>
      <c r="E140" s="15"/>
    </row>
    <row r="141" spans="1:5" ht="15.75">
      <c r="A141" s="72">
        <v>843</v>
      </c>
      <c r="B141" s="34">
        <v>868</v>
      </c>
      <c r="C141" s="34">
        <v>1278</v>
      </c>
      <c r="D141" s="34">
        <v>762</v>
      </c>
      <c r="E141" s="15"/>
    </row>
    <row r="142" spans="1:5" ht="15.75">
      <c r="A142" s="72">
        <v>1016</v>
      </c>
      <c r="B142" s="34">
        <v>773</v>
      </c>
      <c r="C142" s="34">
        <v>1033</v>
      </c>
      <c r="D142" s="34">
        <v>618</v>
      </c>
      <c r="E142" s="15"/>
    </row>
    <row r="143" spans="1:5" ht="15.75">
      <c r="A143" s="72">
        <v>1085</v>
      </c>
      <c r="B143" s="34">
        <v>958</v>
      </c>
      <c r="C143" s="34">
        <v>1283</v>
      </c>
      <c r="D143" s="34">
        <v>895</v>
      </c>
      <c r="E143" s="15"/>
    </row>
    <row r="144" spans="1:5" ht="15.75">
      <c r="A144" s="72">
        <v>1086</v>
      </c>
      <c r="B144" s="34">
        <v>981</v>
      </c>
      <c r="C144" s="34">
        <v>1629</v>
      </c>
      <c r="D144" s="34">
        <v>1165</v>
      </c>
      <c r="E144" s="15"/>
    </row>
    <row r="145" spans="1:5" ht="15.75">
      <c r="A145" s="72">
        <v>1039</v>
      </c>
      <c r="B145" s="34">
        <v>888</v>
      </c>
      <c r="C145" s="34">
        <v>1200</v>
      </c>
      <c r="D145" s="34">
        <v>1048</v>
      </c>
      <c r="E145" s="15"/>
    </row>
    <row r="146" spans="1:5" ht="15.75">
      <c r="A146" s="72">
        <v>959</v>
      </c>
      <c r="B146" s="34">
        <v>1014</v>
      </c>
      <c r="C146" s="34">
        <v>1223</v>
      </c>
      <c r="D146" s="34">
        <v>1067</v>
      </c>
      <c r="E146" s="15"/>
    </row>
    <row r="147" spans="1:5" ht="15.75">
      <c r="A147" s="72">
        <v>930</v>
      </c>
      <c r="B147" s="34">
        <v>898</v>
      </c>
      <c r="C147" s="34">
        <v>1125</v>
      </c>
      <c r="D147" s="34">
        <v>1175</v>
      </c>
      <c r="E147" s="15"/>
    </row>
    <row r="148" spans="1:5" ht="15.75">
      <c r="A148" s="72">
        <v>1019</v>
      </c>
      <c r="B148" s="34">
        <v>777</v>
      </c>
      <c r="C148" s="34">
        <v>1579</v>
      </c>
      <c r="D148" s="34">
        <v>1217</v>
      </c>
      <c r="E148" s="15"/>
    </row>
    <row r="149" spans="1:5" ht="15.75">
      <c r="A149" s="72">
        <v>951</v>
      </c>
      <c r="B149" s="34">
        <v>968</v>
      </c>
      <c r="C149" s="34">
        <v>1421</v>
      </c>
      <c r="D149" s="34">
        <v>663</v>
      </c>
      <c r="E149" s="15"/>
    </row>
    <row r="150" spans="1:5" ht="15.75">
      <c r="A150" s="72">
        <v>1061</v>
      </c>
      <c r="B150" s="34">
        <v>1092</v>
      </c>
      <c r="C150" s="34">
        <v>1463</v>
      </c>
      <c r="D150" s="34">
        <v>643</v>
      </c>
      <c r="E150" s="15"/>
    </row>
    <row r="151" spans="1:5" ht="15.75">
      <c r="A151" s="72">
        <v>1130</v>
      </c>
      <c r="B151" s="34">
        <v>1044</v>
      </c>
      <c r="C151" s="34">
        <v>1197</v>
      </c>
      <c r="D151" s="34">
        <v>1007</v>
      </c>
      <c r="E151" s="15"/>
    </row>
    <row r="152" spans="1:5" ht="15.75">
      <c r="A152" s="72">
        <v>1059</v>
      </c>
      <c r="B152" s="34">
        <v>1148</v>
      </c>
      <c r="C152" s="34">
        <v>1204</v>
      </c>
      <c r="D152" s="34">
        <v>1052</v>
      </c>
      <c r="E152" s="15"/>
    </row>
    <row r="153" spans="1:5" ht="15.75">
      <c r="A153" s="72">
        <v>775</v>
      </c>
      <c r="B153" s="34">
        <v>1057</v>
      </c>
      <c r="C153" s="34">
        <v>1407</v>
      </c>
      <c r="D153" s="34">
        <v>702</v>
      </c>
      <c r="E153" s="15"/>
    </row>
    <row r="154" spans="1:5" ht="15.75">
      <c r="A154" s="72">
        <v>862</v>
      </c>
      <c r="B154" s="34">
        <v>944</v>
      </c>
      <c r="C154" s="34">
        <v>1304</v>
      </c>
      <c r="D154" s="34">
        <v>891</v>
      </c>
      <c r="E154" s="15"/>
    </row>
    <row r="155" spans="1:5" ht="15.75">
      <c r="A155" s="72">
        <v>1032</v>
      </c>
      <c r="B155" s="34">
        <v>931</v>
      </c>
      <c r="C155" s="34">
        <v>1176</v>
      </c>
      <c r="D155" s="34">
        <v>1113</v>
      </c>
      <c r="E155" s="15"/>
    </row>
    <row r="156" spans="1:5" ht="15.75">
      <c r="A156" s="72">
        <v>1244</v>
      </c>
      <c r="B156" s="34">
        <v>861</v>
      </c>
      <c r="C156" s="34">
        <v>932</v>
      </c>
      <c r="D156" s="34">
        <v>697</v>
      </c>
      <c r="E156" s="15"/>
    </row>
    <row r="157" spans="1:5" ht="15.75">
      <c r="A157" s="72">
        <v>1056</v>
      </c>
      <c r="B157" s="34">
        <v>899</v>
      </c>
      <c r="C157" s="34">
        <v>1510</v>
      </c>
      <c r="D157" s="34">
        <v>929</v>
      </c>
      <c r="E157" s="15"/>
    </row>
    <row r="158" spans="1:5" ht="15.75">
      <c r="A158" s="72">
        <v>1058</v>
      </c>
      <c r="B158" s="34">
        <v>890</v>
      </c>
      <c r="C158" s="34">
        <v>1216</v>
      </c>
      <c r="D158" s="34">
        <v>739</v>
      </c>
      <c r="E158" s="15"/>
    </row>
    <row r="159" spans="1:5" ht="15.75">
      <c r="A159" s="72">
        <v>1083</v>
      </c>
      <c r="B159" s="34">
        <v>743</v>
      </c>
      <c r="C159" s="34">
        <v>1372</v>
      </c>
      <c r="D159" s="34">
        <v>973</v>
      </c>
      <c r="E159" s="15"/>
    </row>
    <row r="160" spans="1:5" ht="15.75">
      <c r="A160" s="72">
        <v>981</v>
      </c>
      <c r="B160" s="34">
        <v>1067</v>
      </c>
      <c r="C160" s="34">
        <v>1301</v>
      </c>
      <c r="D160" s="34">
        <v>1182</v>
      </c>
      <c r="E160" s="15"/>
    </row>
    <row r="161" spans="1:5" ht="15.75">
      <c r="A161" s="72">
        <v>1083</v>
      </c>
      <c r="B161" s="34">
        <v>886</v>
      </c>
      <c r="C161" s="34">
        <v>1263</v>
      </c>
      <c r="D161" s="34">
        <v>993</v>
      </c>
      <c r="E161" s="15"/>
    </row>
    <row r="162" spans="1:5" ht="15.75">
      <c r="A162" s="72">
        <v>1173</v>
      </c>
      <c r="B162" s="34">
        <v>911</v>
      </c>
      <c r="C162" s="34">
        <v>1218</v>
      </c>
      <c r="D162" s="34">
        <v>1152</v>
      </c>
      <c r="E162" s="15"/>
    </row>
    <row r="163" spans="1:5" ht="15.75">
      <c r="A163" s="72">
        <v>1101</v>
      </c>
      <c r="B163" s="34">
        <v>980</v>
      </c>
      <c r="C163" s="34">
        <v>1197</v>
      </c>
      <c r="D163" s="34">
        <v>1121</v>
      </c>
      <c r="E163" s="15"/>
    </row>
    <row r="164" spans="1:5" ht="15.75">
      <c r="A164" s="72">
        <v>1020</v>
      </c>
      <c r="B164" s="34">
        <v>1027</v>
      </c>
      <c r="C164" s="34">
        <v>1265</v>
      </c>
      <c r="D164" s="34">
        <v>939</v>
      </c>
      <c r="E164" s="15"/>
    </row>
    <row r="165" spans="1:5" ht="15.75">
      <c r="A165" s="72">
        <v>959</v>
      </c>
      <c r="B165" s="34">
        <v>1019</v>
      </c>
      <c r="C165" s="34">
        <v>1281</v>
      </c>
      <c r="D165" s="34">
        <v>1043</v>
      </c>
      <c r="E165" s="15"/>
    </row>
    <row r="166" spans="1:5" ht="15.75">
      <c r="A166" s="72">
        <v>993</v>
      </c>
      <c r="B166" s="34">
        <v>1236</v>
      </c>
      <c r="C166" s="34">
        <v>1266</v>
      </c>
      <c r="D166" s="34">
        <v>835</v>
      </c>
      <c r="E166" s="15"/>
    </row>
    <row r="167" spans="1:5" ht="15.75">
      <c r="A167" s="72">
        <v>1003</v>
      </c>
      <c r="B167" s="34">
        <v>859</v>
      </c>
      <c r="C167" s="34">
        <v>1367</v>
      </c>
      <c r="D167" s="34">
        <v>1276</v>
      </c>
      <c r="E167" s="15"/>
    </row>
    <row r="168" spans="1:5" ht="15.75">
      <c r="A168" s="72">
        <v>975</v>
      </c>
      <c r="B168" s="34">
        <v>879</v>
      </c>
      <c r="C168" s="34">
        <v>1491</v>
      </c>
      <c r="D168" s="34">
        <v>972</v>
      </c>
      <c r="E168" s="15"/>
    </row>
    <row r="169" spans="1:5" ht="15.75">
      <c r="A169" s="72">
        <v>820</v>
      </c>
      <c r="B169" s="34">
        <v>1018</v>
      </c>
      <c r="C169" s="34">
        <v>1391</v>
      </c>
      <c r="D169" s="34">
        <v>1111</v>
      </c>
      <c r="E169" s="15"/>
    </row>
    <row r="170" spans="1:5" ht="15.75">
      <c r="A170" s="72">
        <v>1074</v>
      </c>
      <c r="B170" s="34">
        <v>901</v>
      </c>
      <c r="C170" s="34">
        <v>1142</v>
      </c>
      <c r="D170" s="34">
        <v>754</v>
      </c>
      <c r="E170" s="15"/>
    </row>
    <row r="171" spans="1:5" ht="15.75">
      <c r="A171" s="72">
        <v>1084</v>
      </c>
      <c r="B171" s="34">
        <v>1278</v>
      </c>
      <c r="C171" s="34">
        <v>1179</v>
      </c>
      <c r="D171" s="34">
        <v>1243</v>
      </c>
      <c r="E171" s="15"/>
    </row>
    <row r="172" spans="1:5" ht="15.75">
      <c r="A172" s="72">
        <v>876</v>
      </c>
      <c r="B172" s="34">
        <v>1113</v>
      </c>
      <c r="C172" s="34">
        <v>984</v>
      </c>
      <c r="D172" s="34">
        <v>1235</v>
      </c>
      <c r="E172" s="15"/>
    </row>
    <row r="173" spans="1:5" ht="15.75">
      <c r="A173" s="72">
        <v>950</v>
      </c>
      <c r="B173" s="34">
        <v>1057</v>
      </c>
      <c r="C173" s="34">
        <v>978</v>
      </c>
      <c r="D173" s="34">
        <v>908</v>
      </c>
      <c r="E173" s="15"/>
    </row>
    <row r="174" spans="1:5" ht="15.75">
      <c r="A174" s="72">
        <v>937</v>
      </c>
      <c r="B174" s="34">
        <v>1103</v>
      </c>
      <c r="C174" s="34">
        <v>1087</v>
      </c>
      <c r="D174" s="34">
        <v>684</v>
      </c>
      <c r="E174" s="15"/>
    </row>
    <row r="175" spans="1:5" ht="15.75">
      <c r="A175" s="72">
        <v>1052</v>
      </c>
      <c r="B175" s="34">
        <v>900</v>
      </c>
      <c r="C175" s="34">
        <v>1215</v>
      </c>
      <c r="D175" s="34">
        <v>1283</v>
      </c>
      <c r="E175" s="15"/>
    </row>
    <row r="176" spans="1:5" ht="15.75">
      <c r="A176" s="72">
        <v>873</v>
      </c>
      <c r="B176" s="34">
        <v>849</v>
      </c>
      <c r="C176" s="34">
        <v>1635</v>
      </c>
      <c r="D176" s="34">
        <v>807</v>
      </c>
      <c r="E176" s="15"/>
    </row>
    <row r="177" spans="1:5" ht="15.75">
      <c r="A177" s="72">
        <v>925</v>
      </c>
      <c r="B177" s="34">
        <v>755</v>
      </c>
      <c r="C177" s="34">
        <v>1022</v>
      </c>
      <c r="D177" s="34">
        <v>708</v>
      </c>
      <c r="E177" s="15"/>
    </row>
    <row r="178" spans="1:5" ht="15.75">
      <c r="A178" s="72">
        <v>1015</v>
      </c>
      <c r="B178" s="34">
        <v>949</v>
      </c>
      <c r="C178" s="34">
        <v>1275</v>
      </c>
      <c r="D178" s="34">
        <v>724</v>
      </c>
      <c r="E178" s="15"/>
    </row>
    <row r="179" spans="1:5" ht="15.75">
      <c r="A179" s="72">
        <v>1063</v>
      </c>
      <c r="B179" s="34">
        <v>816</v>
      </c>
      <c r="C179" s="34">
        <v>1518</v>
      </c>
      <c r="D179" s="34">
        <v>965</v>
      </c>
      <c r="E179" s="15"/>
    </row>
    <row r="180" spans="1:5" ht="15.75">
      <c r="A180" s="72">
        <v>1037</v>
      </c>
      <c r="B180" s="34">
        <v>955</v>
      </c>
      <c r="C180" s="34">
        <v>1110</v>
      </c>
      <c r="D180" s="34">
        <v>365</v>
      </c>
      <c r="E180" s="15"/>
    </row>
    <row r="181" spans="1:5" ht="15.75">
      <c r="A181" s="72">
        <v>1109</v>
      </c>
      <c r="B181" s="34">
        <v>1240</v>
      </c>
      <c r="C181" s="34">
        <v>1113</v>
      </c>
      <c r="D181" s="34">
        <v>1120</v>
      </c>
      <c r="E181" s="15"/>
    </row>
    <row r="182" spans="1:5" ht="15.75">
      <c r="A182" s="72">
        <v>1093</v>
      </c>
      <c r="B182" s="34">
        <v>1141</v>
      </c>
      <c r="C182" s="34">
        <v>1096</v>
      </c>
      <c r="D182" s="34">
        <v>792</v>
      </c>
      <c r="E182" s="15"/>
    </row>
    <row r="183" spans="1:5" ht="15.75">
      <c r="A183" s="72">
        <v>1082</v>
      </c>
      <c r="B183" s="34">
        <v>1106</v>
      </c>
      <c r="C183" s="34">
        <v>1329</v>
      </c>
      <c r="D183" s="34">
        <v>671</v>
      </c>
      <c r="E183" s="15"/>
    </row>
    <row r="184" spans="1:5" ht="15.75">
      <c r="A184" s="72">
        <v>1022</v>
      </c>
      <c r="B184" s="34">
        <v>792</v>
      </c>
      <c r="C184" s="34">
        <v>1249</v>
      </c>
      <c r="D184" s="34">
        <v>1289</v>
      </c>
      <c r="E184" s="15"/>
    </row>
    <row r="185" spans="1:5" ht="15.75">
      <c r="A185" s="72">
        <v>850</v>
      </c>
      <c r="B185" s="34">
        <v>1259</v>
      </c>
      <c r="C185" s="34">
        <v>1242</v>
      </c>
      <c r="D185" s="34">
        <v>1259</v>
      </c>
      <c r="E185" s="15"/>
    </row>
    <row r="186" spans="1:5" ht="15.75">
      <c r="A186" s="72">
        <v>988</v>
      </c>
      <c r="B186" s="34">
        <v>983</v>
      </c>
      <c r="C186" s="34">
        <v>1182</v>
      </c>
      <c r="D186" s="34">
        <v>467</v>
      </c>
      <c r="E186" s="15"/>
    </row>
    <row r="187" spans="1:5" ht="15.75">
      <c r="A187" s="72">
        <v>1039</v>
      </c>
      <c r="B187" s="34">
        <v>835</v>
      </c>
      <c r="C187" s="34">
        <v>1166</v>
      </c>
      <c r="D187" s="34">
        <v>1144</v>
      </c>
      <c r="E187" s="15"/>
    </row>
    <row r="188" spans="1:5" ht="15.75">
      <c r="A188" s="72">
        <v>917</v>
      </c>
      <c r="B188" s="34">
        <v>1006</v>
      </c>
      <c r="C188" s="34">
        <v>1250</v>
      </c>
      <c r="D188" s="34">
        <v>940</v>
      </c>
      <c r="E188" s="15"/>
    </row>
    <row r="189" spans="1:5" ht="15.75">
      <c r="A189" s="72">
        <v>934</v>
      </c>
      <c r="B189" s="34">
        <v>1261</v>
      </c>
      <c r="C189" s="34">
        <v>1418</v>
      </c>
      <c r="D189" s="34">
        <v>1001</v>
      </c>
      <c r="E189" s="15"/>
    </row>
    <row r="190" spans="1:5" ht="15.75">
      <c r="A190" s="72">
        <v>1028</v>
      </c>
      <c r="B190" s="34">
        <v>932</v>
      </c>
      <c r="C190" s="34">
        <v>1456</v>
      </c>
      <c r="D190" s="34">
        <v>854</v>
      </c>
      <c r="E190" s="15"/>
    </row>
    <row r="191" spans="1:5" ht="15.75">
      <c r="A191" s="72">
        <v>968</v>
      </c>
      <c r="B191" s="34">
        <v>1001</v>
      </c>
      <c r="C191" s="34">
        <v>1025</v>
      </c>
      <c r="D191" s="34">
        <v>799</v>
      </c>
      <c r="E191" s="15"/>
    </row>
    <row r="192" spans="1:5" ht="15.75">
      <c r="A192" s="72">
        <v>1030</v>
      </c>
      <c r="B192" s="34">
        <v>996</v>
      </c>
      <c r="C192" s="34">
        <v>1354</v>
      </c>
      <c r="D192" s="34">
        <v>1104</v>
      </c>
      <c r="E192" s="15"/>
    </row>
    <row r="193" spans="1:5" ht="15.75">
      <c r="A193" s="72">
        <v>1133</v>
      </c>
      <c r="B193" s="34">
        <v>1005</v>
      </c>
      <c r="C193" s="34">
        <v>1589</v>
      </c>
      <c r="D193" s="34">
        <v>1021</v>
      </c>
      <c r="E193" s="15"/>
    </row>
    <row r="194" spans="1:5" ht="15.75">
      <c r="A194" s="72">
        <v>964</v>
      </c>
      <c r="B194" s="34">
        <v>1020</v>
      </c>
      <c r="C194" s="34">
        <v>1309</v>
      </c>
      <c r="D194" s="34">
        <v>574</v>
      </c>
      <c r="E194" s="15"/>
    </row>
    <row r="195" spans="1:5" ht="15.75">
      <c r="A195" s="72">
        <v>989</v>
      </c>
      <c r="B195" s="34">
        <v>841</v>
      </c>
      <c r="C195" s="34">
        <v>887</v>
      </c>
      <c r="D195" s="34">
        <v>1038</v>
      </c>
      <c r="E195" s="15"/>
    </row>
    <row r="196" spans="1:5" ht="15.75">
      <c r="A196" s="72">
        <v>1054</v>
      </c>
      <c r="B196" s="34">
        <v>1281</v>
      </c>
      <c r="C196" s="34">
        <v>1089</v>
      </c>
      <c r="D196" s="34">
        <v>847</v>
      </c>
      <c r="E196" s="15"/>
    </row>
    <row r="197" spans="1:5" ht="15.75">
      <c r="A197" s="72">
        <v>1051</v>
      </c>
      <c r="B197" s="34">
        <v>1101</v>
      </c>
      <c r="C197" s="34">
        <v>1118</v>
      </c>
      <c r="D197" s="34">
        <v>905</v>
      </c>
      <c r="E197" s="15"/>
    </row>
    <row r="198" spans="1:5" ht="15.75">
      <c r="A198" s="72">
        <v>880</v>
      </c>
      <c r="B198" s="34">
        <v>1049</v>
      </c>
      <c r="C198" s="34">
        <v>1260</v>
      </c>
      <c r="D198" s="34">
        <v>1058</v>
      </c>
      <c r="E198" s="15"/>
    </row>
    <row r="199" spans="1:5" ht="15.75">
      <c r="A199" s="72">
        <v>921</v>
      </c>
      <c r="B199" s="34">
        <v>1021</v>
      </c>
      <c r="C199" s="34">
        <v>1178</v>
      </c>
      <c r="D199" s="34">
        <v>1012</v>
      </c>
      <c r="E199" s="15"/>
    </row>
    <row r="200" spans="1:5" ht="15.75">
      <c r="A200" s="72">
        <v>964</v>
      </c>
      <c r="B200" s="34">
        <v>1029</v>
      </c>
      <c r="C200" s="34">
        <v>1399</v>
      </c>
      <c r="D200" s="34">
        <v>999</v>
      </c>
      <c r="E200" s="15"/>
    </row>
    <row r="201" spans="1:5" ht="15.75">
      <c r="A201" s="72">
        <v>966</v>
      </c>
      <c r="B201" s="34">
        <v>1061</v>
      </c>
      <c r="C201" s="34">
        <v>946</v>
      </c>
      <c r="D201" s="34">
        <v>783</v>
      </c>
      <c r="E201" s="15"/>
    </row>
    <row r="202" spans="1:5" ht="15.75">
      <c r="A202" s="72">
        <v>1105</v>
      </c>
      <c r="B202" s="34">
        <v>1154</v>
      </c>
      <c r="C202" s="34">
        <v>1265</v>
      </c>
      <c r="D202" s="34">
        <v>712</v>
      </c>
      <c r="E202" s="15"/>
    </row>
    <row r="203" spans="1:5" ht="15.75">
      <c r="A203" s="72">
        <v>1143</v>
      </c>
      <c r="B203" s="34">
        <v>928</v>
      </c>
      <c r="C203" s="34">
        <v>1092</v>
      </c>
      <c r="D203" s="34">
        <v>753</v>
      </c>
      <c r="E203" s="15"/>
    </row>
    <row r="204" spans="1:5" ht="15.75">
      <c r="A204" s="72">
        <v>884</v>
      </c>
      <c r="B204" s="34">
        <v>684</v>
      </c>
      <c r="C204" s="34">
        <v>1144</v>
      </c>
      <c r="D204" s="34">
        <v>716</v>
      </c>
      <c r="E204" s="15"/>
    </row>
    <row r="205" spans="1:5" ht="15.75">
      <c r="A205" s="72">
        <v>1132</v>
      </c>
      <c r="B205" s="34">
        <v>1018</v>
      </c>
      <c r="C205" s="34">
        <v>1170</v>
      </c>
      <c r="D205" s="34">
        <v>657</v>
      </c>
      <c r="E205" s="15"/>
    </row>
    <row r="206" spans="1:5" ht="15.75">
      <c r="A206" s="72">
        <v>1050</v>
      </c>
      <c r="B206" s="34">
        <v>923</v>
      </c>
      <c r="C206" s="34">
        <v>1034</v>
      </c>
      <c r="D206" s="34">
        <v>689</v>
      </c>
      <c r="E206" s="15"/>
    </row>
    <row r="207" spans="1:5" ht="15.75">
      <c r="A207" s="72">
        <v>882</v>
      </c>
      <c r="B207" s="34">
        <v>1143</v>
      </c>
      <c r="C207" s="34">
        <v>1317</v>
      </c>
      <c r="D207" s="34">
        <v>750</v>
      </c>
      <c r="E207" s="15"/>
    </row>
    <row r="208" spans="1:5" ht="15.75">
      <c r="A208" s="72">
        <v>1117</v>
      </c>
      <c r="B208" s="34">
        <v>1048</v>
      </c>
      <c r="C208" s="34">
        <v>1221</v>
      </c>
      <c r="D208" s="34">
        <v>1122</v>
      </c>
      <c r="E208" s="15"/>
    </row>
    <row r="209" spans="1:5" ht="15.75">
      <c r="A209" s="72">
        <v>1031</v>
      </c>
      <c r="B209" s="34">
        <v>1339</v>
      </c>
      <c r="C209" s="34">
        <v>1090</v>
      </c>
      <c r="D209" s="34">
        <v>940</v>
      </c>
      <c r="E209" s="15"/>
    </row>
    <row r="210" spans="1:5" ht="15.75">
      <c r="A210" s="72">
        <v>1011</v>
      </c>
      <c r="B210" s="34">
        <v>1016</v>
      </c>
      <c r="C210" s="34">
        <v>1395</v>
      </c>
      <c r="D210" s="34">
        <v>1015</v>
      </c>
      <c r="E210" s="15"/>
    </row>
    <row r="211" spans="1:5" ht="15.75">
      <c r="A211" s="72">
        <v>1180</v>
      </c>
      <c r="B211" s="34">
        <v>1144</v>
      </c>
      <c r="C211" s="34">
        <v>1376</v>
      </c>
      <c r="D211" s="34">
        <v>1037</v>
      </c>
      <c r="E211" s="15"/>
    </row>
    <row r="212" spans="1:5" ht="15.75">
      <c r="A212" s="72">
        <v>923</v>
      </c>
      <c r="B212" s="34">
        <v>1074</v>
      </c>
      <c r="C212" s="34">
        <v>1246</v>
      </c>
      <c r="D212" s="34">
        <v>849</v>
      </c>
      <c r="E212" s="15"/>
    </row>
    <row r="213" spans="1:5" ht="15.75">
      <c r="A213" s="72">
        <v>1163</v>
      </c>
      <c r="B213" s="34">
        <v>950</v>
      </c>
      <c r="C213" s="34">
        <v>1523</v>
      </c>
      <c r="D213" s="34">
        <v>835</v>
      </c>
      <c r="E213" s="15"/>
    </row>
    <row r="214" spans="1:5" ht="15.75">
      <c r="A214" s="72">
        <v>938</v>
      </c>
      <c r="B214" s="34">
        <v>841</v>
      </c>
      <c r="C214" s="34">
        <v>1115</v>
      </c>
      <c r="D214" s="34">
        <v>581</v>
      </c>
      <c r="E214" s="15"/>
    </row>
    <row r="215" spans="1:5" ht="15.75">
      <c r="A215" s="72">
        <v>1123</v>
      </c>
      <c r="B215" s="34">
        <v>1011</v>
      </c>
      <c r="C215" s="34">
        <v>1182</v>
      </c>
      <c r="D215" s="34">
        <v>781</v>
      </c>
      <c r="E215" s="15"/>
    </row>
    <row r="216" spans="1:5" ht="15.75">
      <c r="A216" s="72">
        <v>997</v>
      </c>
      <c r="B216" s="34">
        <v>983</v>
      </c>
      <c r="C216" s="34">
        <v>1244</v>
      </c>
      <c r="D216" s="34">
        <v>1135</v>
      </c>
      <c r="E216" s="15"/>
    </row>
    <row r="217" spans="1:5" ht="15.75">
      <c r="A217" s="72">
        <v>1058</v>
      </c>
      <c r="B217" s="34">
        <v>1089</v>
      </c>
      <c r="C217" s="34">
        <v>1135</v>
      </c>
      <c r="D217" s="34">
        <v>656</v>
      </c>
      <c r="E217" s="15"/>
    </row>
    <row r="218" spans="1:5" ht="15.75">
      <c r="A218" s="72">
        <v>964</v>
      </c>
      <c r="B218" s="34">
        <v>1052</v>
      </c>
      <c r="C218" s="34">
        <v>1519</v>
      </c>
      <c r="D218" s="34">
        <v>796</v>
      </c>
      <c r="E218" s="15"/>
    </row>
    <row r="219" spans="1:5" ht="15.75">
      <c r="A219" s="72">
        <v>1062</v>
      </c>
      <c r="B219" s="34">
        <v>898</v>
      </c>
      <c r="C219" s="34">
        <v>1107</v>
      </c>
      <c r="D219" s="34">
        <v>982</v>
      </c>
      <c r="E219" s="15"/>
    </row>
    <row r="220" spans="1:5" ht="15.75">
      <c r="A220" s="72">
        <v>989</v>
      </c>
      <c r="B220" s="34">
        <v>1165</v>
      </c>
      <c r="C220" s="34">
        <v>1513</v>
      </c>
      <c r="D220" s="34">
        <v>793</v>
      </c>
      <c r="E220" s="15"/>
    </row>
    <row r="221" spans="1:5" ht="15.75">
      <c r="A221" s="72">
        <v>983</v>
      </c>
      <c r="B221" s="34">
        <v>1027</v>
      </c>
      <c r="C221" s="34">
        <v>1531</v>
      </c>
      <c r="D221" s="34">
        <v>1027</v>
      </c>
      <c r="E221" s="15"/>
    </row>
    <row r="222" spans="1:5" ht="15.75">
      <c r="A222" s="72">
        <v>987</v>
      </c>
      <c r="B222" s="34">
        <v>1097</v>
      </c>
      <c r="C222" s="34">
        <v>1077</v>
      </c>
      <c r="D222" s="34">
        <v>806</v>
      </c>
      <c r="E222" s="15"/>
    </row>
    <row r="223" spans="1:5" ht="15.75">
      <c r="A223" s="72">
        <v>993</v>
      </c>
      <c r="B223" s="34">
        <v>1118</v>
      </c>
      <c r="C223" s="34">
        <v>1300</v>
      </c>
      <c r="D223" s="34">
        <v>814</v>
      </c>
      <c r="E223" s="15"/>
    </row>
    <row r="224" spans="1:5" ht="15.75">
      <c r="A224" s="72">
        <v>736</v>
      </c>
      <c r="B224" s="34">
        <v>882</v>
      </c>
      <c r="C224" s="34">
        <v>1569</v>
      </c>
      <c r="D224" s="34">
        <v>981</v>
      </c>
      <c r="E224" s="15"/>
    </row>
    <row r="225" spans="1:5" ht="15.75">
      <c r="A225" s="72">
        <v>1038</v>
      </c>
      <c r="B225" s="34">
        <v>1026</v>
      </c>
      <c r="C225" s="34">
        <v>1494</v>
      </c>
      <c r="D225" s="34">
        <v>955</v>
      </c>
      <c r="E225" s="15"/>
    </row>
    <row r="226" spans="1:5" ht="15.75">
      <c r="A226" s="72">
        <v>973</v>
      </c>
      <c r="B226" s="34">
        <v>1143</v>
      </c>
      <c r="C226" s="34">
        <v>1428</v>
      </c>
      <c r="D226" s="34">
        <v>1076</v>
      </c>
      <c r="E226" s="15"/>
    </row>
    <row r="227" spans="1:5" ht="15.75">
      <c r="A227" s="72">
        <v>927</v>
      </c>
      <c r="B227" s="34">
        <v>937</v>
      </c>
      <c r="C227" s="34">
        <v>1256</v>
      </c>
      <c r="D227" s="34">
        <v>720</v>
      </c>
      <c r="E227" s="15"/>
    </row>
    <row r="228" spans="1:5" ht="15.75">
      <c r="A228" s="72">
        <v>1001</v>
      </c>
      <c r="B228" s="34">
        <v>1245</v>
      </c>
      <c r="C228" s="34">
        <v>1300</v>
      </c>
      <c r="D228" s="34">
        <v>821</v>
      </c>
      <c r="E228" s="15"/>
    </row>
    <row r="229" spans="1:5" ht="15.75">
      <c r="A229" s="72">
        <v>800</v>
      </c>
      <c r="B229" s="34">
        <v>1029</v>
      </c>
      <c r="C229" s="34">
        <v>1401</v>
      </c>
      <c r="D229" s="34">
        <v>862</v>
      </c>
      <c r="E229" s="15"/>
    </row>
    <row r="230" spans="1:5" ht="15.75">
      <c r="A230" s="72">
        <v>1210</v>
      </c>
      <c r="B230" s="34">
        <v>981</v>
      </c>
      <c r="C230" s="34">
        <v>1515</v>
      </c>
      <c r="D230" s="34">
        <v>751</v>
      </c>
      <c r="E230" s="15"/>
    </row>
    <row r="231" spans="1:5" ht="15.75">
      <c r="A231" s="72">
        <v>1038</v>
      </c>
      <c r="B231" s="34">
        <v>1025</v>
      </c>
      <c r="C231" s="34">
        <v>1085</v>
      </c>
      <c r="D231" s="34">
        <v>1169</v>
      </c>
      <c r="E231" s="15"/>
    </row>
    <row r="232" spans="1:5" ht="15.75">
      <c r="A232" s="72">
        <v>838</v>
      </c>
      <c r="B232" s="34">
        <v>930</v>
      </c>
      <c r="C232" s="34">
        <v>1581</v>
      </c>
      <c r="D232" s="34">
        <v>945</v>
      </c>
      <c r="E232" s="15"/>
    </row>
    <row r="233" spans="1:5" ht="15.75">
      <c r="A233" s="72">
        <v>1069</v>
      </c>
      <c r="B233" s="34">
        <v>1010</v>
      </c>
      <c r="C233" s="34">
        <v>1218</v>
      </c>
      <c r="D233" s="34">
        <v>724</v>
      </c>
      <c r="E233" s="15"/>
    </row>
    <row r="234" spans="1:5" ht="15.75">
      <c r="A234" s="72">
        <v>1072</v>
      </c>
      <c r="B234" s="34">
        <v>1429</v>
      </c>
      <c r="C234" s="34">
        <v>973</v>
      </c>
      <c r="D234" s="34">
        <v>870</v>
      </c>
      <c r="E234" s="15"/>
    </row>
    <row r="235" spans="1:5" ht="15.75">
      <c r="A235" s="72">
        <v>908</v>
      </c>
      <c r="B235" s="34">
        <v>1151</v>
      </c>
      <c r="C235" s="34">
        <v>1474</v>
      </c>
      <c r="D235" s="34">
        <v>1221</v>
      </c>
      <c r="E235" s="15"/>
    </row>
    <row r="236" spans="1:5" ht="15.75">
      <c r="A236" s="72">
        <v>1219</v>
      </c>
      <c r="B236" s="34">
        <v>767</v>
      </c>
      <c r="C236" s="34">
        <v>1090</v>
      </c>
      <c r="D236" s="34">
        <v>1011</v>
      </c>
      <c r="E236" s="15"/>
    </row>
    <row r="237" spans="1:5" ht="15.75">
      <c r="A237" s="72">
        <v>881</v>
      </c>
      <c r="B237" s="34">
        <v>1081</v>
      </c>
      <c r="C237" s="34">
        <v>1235</v>
      </c>
      <c r="D237" s="34">
        <v>817</v>
      </c>
      <c r="E237" s="15"/>
    </row>
    <row r="238" spans="1:5" ht="15.75">
      <c r="A238" s="72">
        <v>1046</v>
      </c>
      <c r="B238" s="34">
        <v>882</v>
      </c>
      <c r="C238" s="34">
        <v>854</v>
      </c>
      <c r="D238" s="34">
        <v>713</v>
      </c>
      <c r="E238" s="15"/>
    </row>
    <row r="239" spans="1:5" ht="15.75">
      <c r="A239" s="72">
        <v>1169</v>
      </c>
      <c r="B239" s="34">
        <v>1027</v>
      </c>
      <c r="C239" s="34">
        <v>1082</v>
      </c>
      <c r="D239" s="34">
        <v>1055</v>
      </c>
      <c r="E239" s="15"/>
    </row>
    <row r="240" spans="1:5" ht="15.75">
      <c r="A240" s="72">
        <v>1063</v>
      </c>
      <c r="B240" s="34">
        <v>1315</v>
      </c>
      <c r="C240" s="34">
        <v>1280</v>
      </c>
      <c r="D240" s="34">
        <v>618</v>
      </c>
      <c r="E240" s="15"/>
    </row>
    <row r="241" spans="1:5" ht="15.75">
      <c r="A241" s="72">
        <v>998</v>
      </c>
      <c r="B241" s="34">
        <v>995</v>
      </c>
      <c r="C241" s="34">
        <v>1274</v>
      </c>
      <c r="D241" s="34">
        <v>979</v>
      </c>
      <c r="E241" s="15"/>
    </row>
    <row r="242" spans="1:5" ht="15.75">
      <c r="A242" s="72">
        <v>1089</v>
      </c>
      <c r="B242" s="34">
        <v>878</v>
      </c>
      <c r="C242" s="34">
        <v>1011</v>
      </c>
      <c r="D242" s="34">
        <v>1044</v>
      </c>
      <c r="E242" s="15"/>
    </row>
    <row r="243" spans="1:5" ht="15.75">
      <c r="A243" s="72">
        <v>1072</v>
      </c>
      <c r="B243" s="34">
        <v>1062</v>
      </c>
      <c r="C243" s="34">
        <v>1267</v>
      </c>
      <c r="D243" s="34">
        <v>348</v>
      </c>
      <c r="E243" s="15"/>
    </row>
    <row r="244" spans="1:5" ht="15.75">
      <c r="A244" s="72">
        <v>926</v>
      </c>
      <c r="B244" s="34">
        <v>1132</v>
      </c>
      <c r="C244" s="34">
        <v>925</v>
      </c>
      <c r="D244" s="34">
        <v>906</v>
      </c>
      <c r="E244" s="15"/>
    </row>
    <row r="245" spans="1:5" ht="15.75">
      <c r="A245" s="72">
        <v>963</v>
      </c>
      <c r="B245" s="34">
        <v>1078</v>
      </c>
      <c r="C245" s="34">
        <v>1257</v>
      </c>
      <c r="D245" s="34">
        <v>1428</v>
      </c>
      <c r="E245" s="15"/>
    </row>
    <row r="246" spans="1:5" ht="15.75">
      <c r="A246" s="72">
        <v>803</v>
      </c>
      <c r="B246" s="34">
        <v>962</v>
      </c>
      <c r="C246" s="34">
        <v>1336</v>
      </c>
      <c r="D246" s="34">
        <v>1149</v>
      </c>
      <c r="E246" s="15"/>
    </row>
    <row r="247" spans="1:5" ht="15.75">
      <c r="A247" s="72">
        <v>1029</v>
      </c>
      <c r="B247" s="34">
        <v>911</v>
      </c>
      <c r="C247" s="34">
        <v>1381</v>
      </c>
      <c r="D247" s="34">
        <v>1277</v>
      </c>
      <c r="E247" s="15"/>
    </row>
    <row r="248" spans="1:5" ht="15.75">
      <c r="A248" s="72">
        <v>1158</v>
      </c>
      <c r="B248" s="34">
        <v>1074</v>
      </c>
      <c r="C248" s="34">
        <v>1441</v>
      </c>
      <c r="D248" s="34">
        <v>1007</v>
      </c>
      <c r="E248" s="15"/>
    </row>
    <row r="249" spans="1:5" ht="15.75">
      <c r="A249" s="72">
        <v>994</v>
      </c>
      <c r="B249" s="34">
        <v>761</v>
      </c>
      <c r="C249" s="34">
        <v>941</v>
      </c>
      <c r="D249" s="34">
        <v>1051</v>
      </c>
      <c r="E249" s="15"/>
    </row>
    <row r="250" spans="1:5" ht="15.75">
      <c r="A250" s="72">
        <v>1007</v>
      </c>
      <c r="B250" s="34">
        <v>1017</v>
      </c>
      <c r="C250" s="34">
        <v>1345</v>
      </c>
      <c r="D250" s="34">
        <v>1063</v>
      </c>
      <c r="E250" s="15"/>
    </row>
    <row r="251" spans="1:5" ht="15.75">
      <c r="A251" s="72">
        <v>1196</v>
      </c>
      <c r="B251" s="34">
        <v>1150</v>
      </c>
      <c r="C251" s="34">
        <v>1322</v>
      </c>
      <c r="D251" s="34">
        <v>850</v>
      </c>
      <c r="E251" s="15"/>
    </row>
    <row r="252" spans="1:5" ht="15.75">
      <c r="A252" s="72">
        <v>945</v>
      </c>
      <c r="B252" s="34">
        <v>969</v>
      </c>
      <c r="C252" s="34">
        <v>1669</v>
      </c>
      <c r="D252" s="34">
        <v>830</v>
      </c>
      <c r="E252" s="15"/>
    </row>
    <row r="253" spans="1:5" ht="15.75">
      <c r="A253" s="72">
        <v>828</v>
      </c>
      <c r="B253" s="34">
        <v>902</v>
      </c>
      <c r="C253" s="34">
        <v>1328</v>
      </c>
      <c r="D253" s="34">
        <v>658</v>
      </c>
      <c r="E253" s="15"/>
    </row>
    <row r="254" spans="1:5" ht="15.75">
      <c r="A254" s="72">
        <v>1031</v>
      </c>
      <c r="B254" s="34">
        <v>1195</v>
      </c>
      <c r="C254" s="34">
        <v>1281</v>
      </c>
      <c r="D254" s="34">
        <v>856</v>
      </c>
      <c r="E254" s="15"/>
    </row>
    <row r="255" spans="1:5" ht="15.75">
      <c r="A255" s="72">
        <v>921</v>
      </c>
      <c r="B255" s="34">
        <v>683</v>
      </c>
      <c r="C255" s="34">
        <v>1341</v>
      </c>
      <c r="D255" s="34">
        <v>1019</v>
      </c>
      <c r="E255" s="15"/>
    </row>
    <row r="256" spans="1:5" ht="15.75">
      <c r="A256" s="72">
        <v>1197</v>
      </c>
      <c r="B256" s="34">
        <v>798</v>
      </c>
      <c r="C256" s="34">
        <v>1395</v>
      </c>
      <c r="D256" s="34">
        <v>904</v>
      </c>
      <c r="E256" s="15"/>
    </row>
    <row r="257" spans="1:5" ht="15.75">
      <c r="A257" s="72">
        <v>865</v>
      </c>
      <c r="B257" s="34">
        <v>876</v>
      </c>
      <c r="C257" s="34">
        <v>1063</v>
      </c>
      <c r="D257" s="34">
        <v>1129</v>
      </c>
      <c r="E257" s="15"/>
    </row>
    <row r="258" spans="1:5" ht="15.75">
      <c r="A258" s="72">
        <v>1106</v>
      </c>
      <c r="B258" s="34">
        <v>948</v>
      </c>
      <c r="C258" s="34">
        <v>1163</v>
      </c>
      <c r="D258" s="34">
        <v>902</v>
      </c>
      <c r="E258" s="15"/>
    </row>
    <row r="259" spans="1:5" ht="15.75">
      <c r="A259" s="72">
        <v>893</v>
      </c>
      <c r="B259" s="34">
        <v>1042</v>
      </c>
      <c r="C259" s="34">
        <v>1385</v>
      </c>
      <c r="D259" s="34">
        <v>557</v>
      </c>
      <c r="E259" s="15"/>
    </row>
    <row r="260" spans="1:5" ht="15.75">
      <c r="A260" s="72">
        <v>964</v>
      </c>
      <c r="B260" s="34">
        <v>821</v>
      </c>
      <c r="C260" s="34">
        <v>1182</v>
      </c>
      <c r="D260" s="34">
        <v>1006</v>
      </c>
      <c r="E260" s="15"/>
    </row>
    <row r="261" spans="1:5" ht="15.75">
      <c r="A261" s="72">
        <v>1194</v>
      </c>
      <c r="B261" s="34">
        <v>811</v>
      </c>
      <c r="C261" s="34">
        <v>1318</v>
      </c>
      <c r="D261" s="34">
        <v>827</v>
      </c>
      <c r="E261" s="15"/>
    </row>
    <row r="262" spans="1:5" ht="15.75">
      <c r="A262" s="72">
        <v>981</v>
      </c>
      <c r="B262" s="34">
        <v>1168</v>
      </c>
      <c r="C262" s="34">
        <v>1310</v>
      </c>
      <c r="D262" s="34">
        <v>1218</v>
      </c>
      <c r="E262" s="15"/>
    </row>
    <row r="263" spans="1:5" ht="15.75">
      <c r="A263" s="72">
        <v>914</v>
      </c>
      <c r="B263" s="34">
        <v>1201</v>
      </c>
      <c r="C263" s="34">
        <v>1376</v>
      </c>
      <c r="D263" s="34">
        <v>809</v>
      </c>
      <c r="E263" s="15"/>
    </row>
    <row r="264" spans="1:5" ht="15.75">
      <c r="A264" s="72">
        <v>941</v>
      </c>
      <c r="B264" s="34">
        <v>610</v>
      </c>
      <c r="C264" s="34">
        <v>1442</v>
      </c>
      <c r="D264" s="34">
        <v>779</v>
      </c>
      <c r="E264" s="15"/>
    </row>
    <row r="265" spans="1:5" ht="15.75">
      <c r="A265" s="72">
        <v>1054</v>
      </c>
      <c r="B265" s="34">
        <v>941</v>
      </c>
      <c r="C265" s="34">
        <v>1557</v>
      </c>
      <c r="D265" s="34">
        <v>1027</v>
      </c>
      <c r="E265" s="15"/>
    </row>
    <row r="266" spans="1:5" ht="15.75">
      <c r="A266" s="72">
        <v>1143</v>
      </c>
      <c r="B266" s="34">
        <v>1060</v>
      </c>
      <c r="C266" s="34">
        <v>1178</v>
      </c>
      <c r="D266" s="34">
        <v>1118</v>
      </c>
      <c r="E266" s="15"/>
    </row>
    <row r="267" spans="1:5" ht="15.75">
      <c r="A267" s="72">
        <v>1159</v>
      </c>
      <c r="B267" s="34">
        <v>1124</v>
      </c>
      <c r="C267" s="34">
        <v>1222</v>
      </c>
      <c r="D267" s="34">
        <v>742</v>
      </c>
      <c r="E267" s="15"/>
    </row>
    <row r="268" spans="1:5" ht="15.75">
      <c r="A268" s="72">
        <v>973</v>
      </c>
      <c r="B268" s="34">
        <v>1125</v>
      </c>
      <c r="C268" s="34">
        <v>1219</v>
      </c>
      <c r="D268" s="34">
        <v>507</v>
      </c>
      <c r="E268" s="15"/>
    </row>
    <row r="269" spans="1:5" ht="15.75">
      <c r="A269" s="72">
        <v>971</v>
      </c>
      <c r="B269" s="34">
        <v>1091</v>
      </c>
      <c r="C269" s="34">
        <v>1456</v>
      </c>
      <c r="D269" s="34">
        <v>685</v>
      </c>
      <c r="E269" s="15"/>
    </row>
    <row r="270" spans="1:5" ht="15.75">
      <c r="A270" s="72">
        <v>982</v>
      </c>
      <c r="B270" s="34">
        <v>958</v>
      </c>
      <c r="C270" s="34">
        <v>1395</v>
      </c>
      <c r="D270" s="34">
        <v>660</v>
      </c>
      <c r="E270" s="15"/>
    </row>
    <row r="271" spans="1:5" ht="15.75">
      <c r="A271" s="72">
        <v>1015</v>
      </c>
      <c r="B271" s="34">
        <v>825</v>
      </c>
      <c r="C271" s="34">
        <v>1431</v>
      </c>
      <c r="D271" s="34">
        <v>1184</v>
      </c>
      <c r="E271" s="15"/>
    </row>
    <row r="272" spans="1:5" ht="15.75">
      <c r="A272" s="72">
        <v>1026</v>
      </c>
      <c r="B272" s="34">
        <v>712</v>
      </c>
      <c r="C272" s="34">
        <v>1307</v>
      </c>
      <c r="D272" s="34">
        <v>1155</v>
      </c>
      <c r="E272" s="15"/>
    </row>
    <row r="273" spans="1:5" ht="15.75">
      <c r="A273" s="72">
        <v>868</v>
      </c>
      <c r="B273" s="34">
        <v>858</v>
      </c>
      <c r="C273" s="34">
        <v>777</v>
      </c>
      <c r="D273" s="34">
        <v>680</v>
      </c>
      <c r="E273" s="15"/>
    </row>
    <row r="274" spans="1:5" ht="15.75">
      <c r="A274" s="72">
        <v>979</v>
      </c>
      <c r="B274" s="34">
        <v>957</v>
      </c>
      <c r="C274" s="34">
        <v>1301</v>
      </c>
      <c r="D274" s="34">
        <v>1066</v>
      </c>
      <c r="E274" s="15"/>
    </row>
    <row r="275" spans="1:5" ht="15.75">
      <c r="A275" s="72">
        <v>1089</v>
      </c>
      <c r="B275" s="34">
        <v>1065</v>
      </c>
      <c r="C275" s="34">
        <v>1320</v>
      </c>
      <c r="D275" s="34">
        <v>788</v>
      </c>
      <c r="E275" s="15"/>
    </row>
    <row r="276" spans="1:5" ht="15.75">
      <c r="A276" s="72">
        <v>1030</v>
      </c>
      <c r="B276" s="34">
        <v>848</v>
      </c>
      <c r="C276" s="34">
        <v>969</v>
      </c>
      <c r="D276" s="34">
        <v>915</v>
      </c>
      <c r="E276" s="15"/>
    </row>
    <row r="277" spans="1:5" ht="15.75">
      <c r="A277" s="72">
        <v>1041</v>
      </c>
      <c r="B277" s="34">
        <v>794</v>
      </c>
      <c r="C277" s="34">
        <v>1392</v>
      </c>
      <c r="D277" s="34">
        <v>328</v>
      </c>
      <c r="E277" s="15"/>
    </row>
    <row r="278" spans="1:5" ht="15.75">
      <c r="A278" s="72">
        <v>997</v>
      </c>
      <c r="B278" s="34">
        <v>795</v>
      </c>
      <c r="C278" s="34">
        <v>1093</v>
      </c>
      <c r="D278" s="34">
        <v>646</v>
      </c>
      <c r="E278" s="15"/>
    </row>
    <row r="279" spans="1:5" ht="15.75">
      <c r="A279" s="72">
        <v>894</v>
      </c>
      <c r="B279" s="34">
        <v>1005</v>
      </c>
      <c r="C279" s="34">
        <v>1610</v>
      </c>
      <c r="D279" s="34">
        <v>683</v>
      </c>
      <c r="E279" s="15"/>
    </row>
    <row r="280" spans="1:5" ht="15.75">
      <c r="A280" s="72">
        <v>947</v>
      </c>
      <c r="B280" s="34">
        <v>1073</v>
      </c>
      <c r="C280" s="34">
        <v>1353</v>
      </c>
      <c r="D280" s="34">
        <v>882</v>
      </c>
      <c r="E280" s="15"/>
    </row>
    <row r="281" spans="1:5" ht="15.75">
      <c r="A281" s="72">
        <v>993</v>
      </c>
      <c r="B281" s="34">
        <v>747</v>
      </c>
      <c r="C281" s="34">
        <v>1427</v>
      </c>
      <c r="D281" s="34">
        <v>1138</v>
      </c>
      <c r="E281" s="15"/>
    </row>
    <row r="282" spans="1:5" ht="15.75">
      <c r="A282" s="72">
        <v>1055</v>
      </c>
      <c r="B282" s="34">
        <v>945</v>
      </c>
      <c r="C282" s="34">
        <v>1732</v>
      </c>
      <c r="D282" s="34">
        <v>1228</v>
      </c>
      <c r="E282" s="15"/>
    </row>
    <row r="283" spans="1:5" ht="15.75">
      <c r="A283" s="72">
        <v>838</v>
      </c>
      <c r="B283" s="34">
        <v>1010</v>
      </c>
      <c r="C283" s="34">
        <v>1240</v>
      </c>
      <c r="D283" s="34">
        <v>875</v>
      </c>
      <c r="E283" s="15"/>
    </row>
    <row r="284" spans="1:5" ht="15.75">
      <c r="A284" s="72">
        <v>983</v>
      </c>
      <c r="B284" s="34">
        <v>1152</v>
      </c>
      <c r="C284" s="34">
        <v>1408</v>
      </c>
      <c r="D284" s="34">
        <v>1255</v>
      </c>
      <c r="E284" s="15"/>
    </row>
    <row r="285" spans="1:5" ht="15.75">
      <c r="A285" s="72">
        <v>1144</v>
      </c>
      <c r="B285" s="34">
        <v>1037</v>
      </c>
      <c r="C285" s="34">
        <v>1641</v>
      </c>
      <c r="D285" s="34">
        <v>979</v>
      </c>
      <c r="E285" s="15"/>
    </row>
    <row r="286" spans="1:5" ht="15.75">
      <c r="A286" s="72">
        <v>1187</v>
      </c>
      <c r="B286" s="34">
        <v>1073</v>
      </c>
      <c r="C286" s="34">
        <v>1345</v>
      </c>
      <c r="D286" s="34">
        <v>662</v>
      </c>
      <c r="E286" s="15"/>
    </row>
    <row r="287" spans="1:5" ht="15.75">
      <c r="A287" s="72">
        <v>1099</v>
      </c>
      <c r="B287" s="34">
        <v>1269</v>
      </c>
      <c r="C287" s="34">
        <v>1270</v>
      </c>
      <c r="D287" s="34">
        <v>990</v>
      </c>
      <c r="E287" s="15"/>
    </row>
    <row r="288" spans="1:5" ht="15.75">
      <c r="A288" s="72">
        <v>831</v>
      </c>
      <c r="B288" s="34">
        <v>843</v>
      </c>
      <c r="C288" s="34">
        <v>1258</v>
      </c>
      <c r="D288" s="34">
        <v>577</v>
      </c>
      <c r="E288" s="15"/>
    </row>
    <row r="289" spans="1:5" ht="15.75">
      <c r="A289" s="72">
        <v>1067</v>
      </c>
      <c r="B289" s="34">
        <v>1179</v>
      </c>
      <c r="C289" s="34">
        <v>1262</v>
      </c>
      <c r="D289" s="34">
        <v>398</v>
      </c>
      <c r="E289" s="15"/>
    </row>
    <row r="290" spans="1:5" ht="15.75">
      <c r="A290" s="72">
        <v>1082</v>
      </c>
      <c r="B290" s="34">
        <v>985</v>
      </c>
      <c r="C290" s="34">
        <v>1342</v>
      </c>
      <c r="D290" s="34">
        <v>954</v>
      </c>
      <c r="E290" s="15"/>
    </row>
    <row r="291" spans="1:5" ht="15.75">
      <c r="A291" s="72">
        <v>901</v>
      </c>
      <c r="B291" s="34">
        <v>902</v>
      </c>
      <c r="C291" s="34">
        <v>1425</v>
      </c>
      <c r="D291" s="34">
        <v>505</v>
      </c>
      <c r="E291" s="15"/>
    </row>
    <row r="292" spans="1:5" ht="15.75">
      <c r="A292" s="72">
        <v>1087</v>
      </c>
      <c r="B292" s="34">
        <v>960</v>
      </c>
      <c r="C292" s="34">
        <v>1526</v>
      </c>
      <c r="D292" s="34">
        <v>877</v>
      </c>
      <c r="E292" s="15"/>
    </row>
    <row r="293" spans="1:5" ht="15.75">
      <c r="A293" s="72">
        <v>1170</v>
      </c>
      <c r="B293" s="34">
        <v>1132</v>
      </c>
      <c r="C293" s="34">
        <v>1296</v>
      </c>
      <c r="D293" s="34">
        <v>1010</v>
      </c>
      <c r="E293" s="15"/>
    </row>
    <row r="294" spans="1:5" ht="15.75">
      <c r="A294" s="72">
        <v>970</v>
      </c>
      <c r="B294" s="34">
        <v>1029</v>
      </c>
      <c r="C294" s="34">
        <v>1672</v>
      </c>
      <c r="D294" s="34">
        <v>1164</v>
      </c>
      <c r="E294" s="15"/>
    </row>
    <row r="295" spans="1:5" ht="15.75">
      <c r="A295" s="72">
        <v>1019</v>
      </c>
      <c r="B295" s="34">
        <v>1244</v>
      </c>
      <c r="C295" s="34">
        <v>1496</v>
      </c>
      <c r="D295" s="34">
        <v>804</v>
      </c>
      <c r="E295" s="15"/>
    </row>
    <row r="296" spans="1:5" ht="15.75">
      <c r="A296" s="72">
        <v>997</v>
      </c>
      <c r="B296" s="34">
        <v>1239</v>
      </c>
      <c r="C296" s="34">
        <v>1611</v>
      </c>
      <c r="D296" s="34">
        <v>698</v>
      </c>
      <c r="E296" s="15"/>
    </row>
    <row r="297" spans="1:5" ht="15.75">
      <c r="A297" s="72">
        <v>1088</v>
      </c>
      <c r="B297" s="34">
        <v>1078</v>
      </c>
      <c r="C297" s="34">
        <v>1390</v>
      </c>
      <c r="D297" s="34">
        <v>1344</v>
      </c>
      <c r="E297" s="15"/>
    </row>
    <row r="298" spans="1:5" ht="15.75">
      <c r="A298" s="72">
        <v>1192</v>
      </c>
      <c r="B298" s="34">
        <v>938</v>
      </c>
      <c r="C298" s="34">
        <v>843</v>
      </c>
      <c r="D298" s="34">
        <v>603</v>
      </c>
      <c r="E298" s="15"/>
    </row>
    <row r="299" spans="1:5" ht="15.75">
      <c r="A299" s="72">
        <v>1052</v>
      </c>
      <c r="B299" s="34">
        <v>1215</v>
      </c>
      <c r="C299" s="34">
        <v>1335</v>
      </c>
      <c r="D299" s="34">
        <v>965</v>
      </c>
      <c r="E299" s="15"/>
    </row>
    <row r="300" spans="1:5" ht="15.75">
      <c r="A300" s="72">
        <v>1093</v>
      </c>
      <c r="B300" s="34">
        <v>1012</v>
      </c>
      <c r="C300" s="34">
        <v>1169</v>
      </c>
      <c r="D300" s="34">
        <v>1006</v>
      </c>
      <c r="E300" s="15"/>
    </row>
    <row r="301" spans="1:5" ht="15.75">
      <c r="A301" s="72">
        <v>1007</v>
      </c>
      <c r="B301" s="34">
        <v>966</v>
      </c>
      <c r="C301" s="34">
        <v>1062</v>
      </c>
      <c r="D301" s="34">
        <v>631</v>
      </c>
      <c r="E301" s="15"/>
    </row>
    <row r="302" spans="1:5" ht="15.75">
      <c r="A302" s="72">
        <v>939</v>
      </c>
      <c r="B302" s="34">
        <v>930</v>
      </c>
      <c r="C302" s="34">
        <v>1426</v>
      </c>
      <c r="D302" s="34">
        <v>598</v>
      </c>
      <c r="E302" s="15"/>
    </row>
    <row r="303" spans="1:5" ht="15.75">
      <c r="A303" s="72">
        <v>1080</v>
      </c>
      <c r="B303" s="34">
        <v>1008</v>
      </c>
      <c r="C303" s="34">
        <v>1513</v>
      </c>
      <c r="D303" s="34">
        <v>1277</v>
      </c>
      <c r="E303" s="15"/>
    </row>
    <row r="304" spans="1:5" ht="15.75">
      <c r="A304" s="72">
        <v>954</v>
      </c>
      <c r="B304" s="34">
        <v>997</v>
      </c>
      <c r="C304" s="34">
        <v>1319</v>
      </c>
      <c r="D304" s="34">
        <v>764</v>
      </c>
      <c r="E304" s="15"/>
    </row>
    <row r="305" spans="1:5" ht="15.75">
      <c r="A305" s="72">
        <v>1130</v>
      </c>
      <c r="B305" s="34">
        <v>862</v>
      </c>
      <c r="C305" s="34">
        <v>1148</v>
      </c>
      <c r="D305" s="34">
        <v>934</v>
      </c>
      <c r="E305" s="15"/>
    </row>
    <row r="306" spans="1:5" ht="15.75">
      <c r="A306" s="72">
        <v>1134</v>
      </c>
      <c r="B306" s="34">
        <v>1014</v>
      </c>
      <c r="C306" s="34">
        <v>1478</v>
      </c>
      <c r="D306" s="34">
        <v>746</v>
      </c>
      <c r="E306" s="15"/>
    </row>
    <row r="307" spans="1:5" ht="15.75">
      <c r="A307" s="72">
        <v>959</v>
      </c>
      <c r="B307" s="34">
        <v>811</v>
      </c>
      <c r="C307" s="34">
        <v>1255</v>
      </c>
      <c r="D307" s="34">
        <v>1006</v>
      </c>
      <c r="E307" s="15"/>
    </row>
    <row r="308" spans="1:5" ht="15.75">
      <c r="A308" s="72">
        <v>840</v>
      </c>
      <c r="B308" s="34">
        <v>941</v>
      </c>
      <c r="C308" s="34">
        <v>1220</v>
      </c>
      <c r="D308" s="34">
        <v>900</v>
      </c>
      <c r="E308" s="15"/>
    </row>
    <row r="309" spans="1:5" ht="15.75">
      <c r="A309" s="72">
        <v>1124</v>
      </c>
      <c r="B309" s="34">
        <v>1231</v>
      </c>
      <c r="C309" s="34">
        <v>1419</v>
      </c>
      <c r="D309" s="34">
        <v>651</v>
      </c>
      <c r="E309" s="15"/>
    </row>
    <row r="310" spans="1:5" ht="15.75">
      <c r="A310" s="72">
        <v>1085</v>
      </c>
      <c r="B310" s="34">
        <v>1004</v>
      </c>
      <c r="C310" s="34">
        <v>1137</v>
      </c>
      <c r="D310" s="34">
        <v>882</v>
      </c>
      <c r="E310" s="15"/>
    </row>
    <row r="311" spans="1:5" ht="15.75">
      <c r="A311" s="72">
        <v>1120</v>
      </c>
      <c r="B311" s="34">
        <v>799</v>
      </c>
      <c r="C311" s="34">
        <v>1348</v>
      </c>
      <c r="D311" s="34">
        <v>803</v>
      </c>
      <c r="E311" s="15"/>
    </row>
    <row r="312" spans="1:5" ht="15.75">
      <c r="A312" s="72">
        <v>1014</v>
      </c>
      <c r="B312" s="34">
        <v>985</v>
      </c>
      <c r="C312" s="34">
        <v>1363</v>
      </c>
      <c r="D312" s="34">
        <v>1073</v>
      </c>
      <c r="E312" s="15"/>
    </row>
    <row r="313" spans="1:5" ht="15.75">
      <c r="A313" s="72">
        <v>953</v>
      </c>
      <c r="B313" s="34">
        <v>1133</v>
      </c>
      <c r="C313" s="34">
        <v>1184</v>
      </c>
      <c r="D313" s="34">
        <v>1035</v>
      </c>
      <c r="E313" s="15"/>
    </row>
    <row r="314" spans="1:5" ht="15.75">
      <c r="A314" s="72">
        <v>1002</v>
      </c>
      <c r="B314" s="34">
        <v>702</v>
      </c>
      <c r="C314" s="34">
        <v>1457</v>
      </c>
      <c r="D314" s="34">
        <v>830</v>
      </c>
      <c r="E314" s="15"/>
    </row>
    <row r="315" spans="1:5" ht="15.75">
      <c r="A315" s="72">
        <v>959</v>
      </c>
      <c r="B315" s="34">
        <v>1097</v>
      </c>
      <c r="C315" s="34">
        <v>924</v>
      </c>
      <c r="D315" s="34">
        <v>1109</v>
      </c>
      <c r="E315" s="15"/>
    </row>
    <row r="316" spans="1:5" ht="15.75">
      <c r="A316" s="72">
        <v>885</v>
      </c>
      <c r="B316" s="34">
        <v>1266</v>
      </c>
      <c r="C316" s="34">
        <v>1379</v>
      </c>
      <c r="D316" s="34">
        <v>797</v>
      </c>
      <c r="E316" s="15"/>
    </row>
    <row r="317" spans="1:5" ht="15.75">
      <c r="A317" s="72">
        <v>717</v>
      </c>
      <c r="B317" s="34">
        <v>813</v>
      </c>
      <c r="C317" s="34">
        <v>1518</v>
      </c>
      <c r="D317" s="34">
        <v>988</v>
      </c>
      <c r="E317" s="15"/>
    </row>
    <row r="318" spans="1:5" ht="15.75">
      <c r="A318" s="72">
        <v>1078</v>
      </c>
      <c r="B318" s="34">
        <v>1116</v>
      </c>
      <c r="C318" s="34">
        <v>1337</v>
      </c>
      <c r="D318" s="34">
        <v>1128</v>
      </c>
      <c r="E318" s="15"/>
    </row>
    <row r="319" spans="1:5" ht="15.75">
      <c r="A319" s="72">
        <v>1029</v>
      </c>
      <c r="B319" s="34">
        <v>974</v>
      </c>
      <c r="C319" s="34">
        <v>1312</v>
      </c>
      <c r="D319" s="34">
        <v>603</v>
      </c>
      <c r="E319" s="15"/>
    </row>
    <row r="320" spans="1:5" ht="15.75">
      <c r="A320" s="72">
        <v>1095</v>
      </c>
      <c r="B320" s="34">
        <v>757</v>
      </c>
      <c r="C320" s="34">
        <v>1080</v>
      </c>
      <c r="D320" s="34">
        <v>877</v>
      </c>
      <c r="E320" s="15"/>
    </row>
    <row r="321" spans="1:5" ht="15.75">
      <c r="A321" s="72">
        <v>1045</v>
      </c>
      <c r="B321" s="34">
        <v>1088</v>
      </c>
      <c r="C321" s="34">
        <v>1138</v>
      </c>
      <c r="D321" s="34">
        <v>784</v>
      </c>
      <c r="E321" s="15"/>
    </row>
    <row r="322" spans="1:5" ht="15.75">
      <c r="A322" s="72">
        <v>1110</v>
      </c>
      <c r="B322" s="34">
        <v>962</v>
      </c>
      <c r="C322" s="34">
        <v>1256</v>
      </c>
      <c r="D322" s="34">
        <v>826</v>
      </c>
      <c r="E322" s="15"/>
    </row>
    <row r="323" spans="1:5" ht="15.75">
      <c r="A323" s="72">
        <v>834</v>
      </c>
      <c r="B323" s="34">
        <v>1268</v>
      </c>
      <c r="C323" s="34">
        <v>936</v>
      </c>
      <c r="D323" s="34">
        <v>1232</v>
      </c>
      <c r="E323" s="15"/>
    </row>
    <row r="324" spans="1:5" ht="15.75">
      <c r="A324" s="72">
        <v>1076</v>
      </c>
      <c r="B324" s="34">
        <v>822</v>
      </c>
      <c r="C324" s="34">
        <v>1454</v>
      </c>
      <c r="D324" s="34">
        <v>1126</v>
      </c>
      <c r="E324" s="15"/>
    </row>
    <row r="325" spans="1:5" ht="15.75">
      <c r="A325" s="72">
        <v>962</v>
      </c>
      <c r="B325" s="34">
        <v>937</v>
      </c>
      <c r="C325" s="34">
        <v>1371</v>
      </c>
      <c r="D325" s="34">
        <v>907</v>
      </c>
      <c r="E325" s="15"/>
    </row>
    <row r="326" spans="1:5" ht="15.75">
      <c r="A326" s="72">
        <v>996</v>
      </c>
      <c r="B326" s="34">
        <v>1039</v>
      </c>
      <c r="C326" s="34">
        <v>1301</v>
      </c>
      <c r="D326" s="34">
        <v>1117</v>
      </c>
      <c r="E326" s="15"/>
    </row>
    <row r="327" spans="1:5" ht="15.75">
      <c r="A327" s="72">
        <v>888</v>
      </c>
      <c r="B327" s="34">
        <v>954</v>
      </c>
      <c r="C327" s="34">
        <v>1387</v>
      </c>
      <c r="D327" s="34">
        <v>477</v>
      </c>
      <c r="E327" s="15"/>
    </row>
    <row r="328" spans="1:5" ht="15.75">
      <c r="A328" s="72">
        <v>1060</v>
      </c>
      <c r="B328" s="34">
        <v>1108</v>
      </c>
      <c r="C328" s="34">
        <v>1476</v>
      </c>
      <c r="D328" s="34">
        <v>971</v>
      </c>
      <c r="E328" s="15"/>
    </row>
    <row r="329" spans="1:5" ht="15.75">
      <c r="A329" s="72">
        <v>891</v>
      </c>
      <c r="B329" s="34">
        <v>834</v>
      </c>
      <c r="C329" s="34">
        <v>1006</v>
      </c>
      <c r="D329" s="34">
        <v>889</v>
      </c>
      <c r="E329" s="15"/>
    </row>
    <row r="330" spans="1:5" ht="15.75">
      <c r="A330" s="72">
        <v>1147</v>
      </c>
      <c r="B330" s="34">
        <v>967</v>
      </c>
      <c r="C330" s="34">
        <v>1289</v>
      </c>
      <c r="D330" s="34">
        <v>1284</v>
      </c>
      <c r="E330" s="15"/>
    </row>
    <row r="331" spans="1:5" ht="15.75">
      <c r="A331" s="72">
        <v>873</v>
      </c>
      <c r="B331" s="34">
        <v>1001</v>
      </c>
      <c r="C331" s="34">
        <v>1268</v>
      </c>
      <c r="D331" s="34">
        <v>758</v>
      </c>
      <c r="E331" s="15"/>
    </row>
    <row r="332" spans="1:5" ht="15.75">
      <c r="A332" s="72">
        <v>1045</v>
      </c>
      <c r="B332" s="34">
        <v>1354</v>
      </c>
      <c r="C332" s="34">
        <v>1158</v>
      </c>
      <c r="D332" s="34">
        <v>700</v>
      </c>
      <c r="E332" s="15"/>
    </row>
    <row r="333" spans="1:5" ht="15.75">
      <c r="A333" s="72">
        <v>1081</v>
      </c>
      <c r="B333" s="34">
        <v>1123</v>
      </c>
      <c r="C333" s="34">
        <v>1283</v>
      </c>
      <c r="D333" s="34">
        <v>1199</v>
      </c>
      <c r="E333" s="15"/>
    </row>
    <row r="334" spans="1:5" ht="15.75">
      <c r="A334" s="72">
        <v>1023</v>
      </c>
      <c r="B334" s="34">
        <v>1294</v>
      </c>
      <c r="C334" s="34">
        <v>1415</v>
      </c>
      <c r="D334" s="34">
        <v>825</v>
      </c>
      <c r="E334" s="15"/>
    </row>
    <row r="335" spans="1:5" ht="15.75">
      <c r="A335" s="72">
        <v>1122</v>
      </c>
      <c r="B335" s="34">
        <v>998</v>
      </c>
      <c r="C335" s="34">
        <v>1278</v>
      </c>
      <c r="D335" s="34">
        <v>908</v>
      </c>
      <c r="E335" s="15"/>
    </row>
    <row r="336" spans="1:5" ht="15.75">
      <c r="A336" s="72">
        <v>1035</v>
      </c>
      <c r="B336" s="34">
        <v>1097</v>
      </c>
      <c r="C336" s="34">
        <v>945</v>
      </c>
      <c r="D336" s="34">
        <v>446</v>
      </c>
      <c r="E336" s="15"/>
    </row>
    <row r="337" spans="1:5" ht="15.75">
      <c r="A337" s="72">
        <v>1001</v>
      </c>
      <c r="B337" s="34">
        <v>687</v>
      </c>
      <c r="C337" s="34">
        <v>1170</v>
      </c>
      <c r="D337" s="34">
        <v>802</v>
      </c>
      <c r="E337" s="15"/>
    </row>
    <row r="338" spans="1:5" ht="15.75">
      <c r="A338" s="72">
        <v>984</v>
      </c>
      <c r="B338" s="34">
        <v>1327</v>
      </c>
      <c r="C338" s="34">
        <v>1372</v>
      </c>
      <c r="D338" s="34">
        <v>1309</v>
      </c>
      <c r="E338" s="15"/>
    </row>
    <row r="339" spans="1:5" ht="15.75">
      <c r="A339" s="72">
        <v>759</v>
      </c>
      <c r="B339" s="34">
        <v>1087</v>
      </c>
      <c r="C339" s="34">
        <v>1377</v>
      </c>
      <c r="D339" s="34">
        <v>1068</v>
      </c>
      <c r="E339" s="15"/>
    </row>
    <row r="340" spans="1:5" ht="15.75">
      <c r="A340" s="72">
        <v>927</v>
      </c>
      <c r="B340" s="34">
        <v>1078</v>
      </c>
      <c r="C340" s="34">
        <v>1052</v>
      </c>
      <c r="D340" s="34">
        <v>974</v>
      </c>
      <c r="E340" s="15"/>
    </row>
    <row r="341" spans="1:5" ht="15.75">
      <c r="A341" s="72">
        <v>1136</v>
      </c>
      <c r="B341" s="34">
        <v>1082</v>
      </c>
      <c r="C341" s="34">
        <v>1208</v>
      </c>
      <c r="D341" s="34">
        <v>843</v>
      </c>
      <c r="E341" s="15"/>
    </row>
    <row r="342" spans="1:5" ht="15.75">
      <c r="A342" s="72">
        <v>1122</v>
      </c>
      <c r="B342" s="34">
        <v>1042</v>
      </c>
      <c r="C342" s="34">
        <v>1391</v>
      </c>
      <c r="D342" s="34">
        <v>1350</v>
      </c>
      <c r="E342" s="15"/>
    </row>
    <row r="343" spans="1:5" ht="15.75">
      <c r="A343" s="72">
        <v>936</v>
      </c>
      <c r="B343" s="34">
        <v>879</v>
      </c>
      <c r="C343" s="34">
        <v>1285</v>
      </c>
      <c r="D343" s="34">
        <v>1081</v>
      </c>
      <c r="E343" s="15"/>
    </row>
    <row r="344" spans="1:5" ht="15.75">
      <c r="A344" s="72">
        <v>1141</v>
      </c>
      <c r="B344" s="34">
        <v>845</v>
      </c>
      <c r="C344" s="34">
        <v>1163</v>
      </c>
      <c r="D344" s="34">
        <v>649</v>
      </c>
      <c r="E344" s="15"/>
    </row>
    <row r="345" spans="1:5" ht="15.75">
      <c r="A345" s="72">
        <v>947</v>
      </c>
      <c r="B345" s="34">
        <v>1090</v>
      </c>
      <c r="C345" s="34">
        <v>1279</v>
      </c>
      <c r="D345" s="34">
        <v>779</v>
      </c>
      <c r="E345" s="15"/>
    </row>
    <row r="346" spans="1:5" ht="15.75">
      <c r="A346" s="72">
        <v>1004</v>
      </c>
      <c r="B346" s="34">
        <v>934</v>
      </c>
      <c r="C346" s="34">
        <v>1119</v>
      </c>
      <c r="D346" s="34">
        <v>1082</v>
      </c>
      <c r="E346" s="15"/>
    </row>
    <row r="347" spans="1:5" ht="15.75">
      <c r="A347" s="72">
        <v>1169</v>
      </c>
      <c r="B347" s="34">
        <v>935</v>
      </c>
      <c r="C347" s="34">
        <v>1248</v>
      </c>
      <c r="D347" s="34">
        <v>931</v>
      </c>
      <c r="E347" s="15"/>
    </row>
    <row r="348" spans="1:5" ht="15.75">
      <c r="A348" s="72">
        <v>1008</v>
      </c>
      <c r="B348" s="34">
        <v>1072</v>
      </c>
      <c r="C348" s="34">
        <v>756</v>
      </c>
      <c r="D348" s="34">
        <v>879</v>
      </c>
      <c r="E348" s="15"/>
    </row>
    <row r="349" spans="1:5" ht="15.75">
      <c r="A349" s="72">
        <v>934</v>
      </c>
      <c r="B349" s="34">
        <v>763</v>
      </c>
      <c r="C349" s="34">
        <v>1457</v>
      </c>
      <c r="D349" s="34">
        <v>766</v>
      </c>
      <c r="E349" s="15"/>
    </row>
    <row r="350" spans="1:5" ht="15.75">
      <c r="A350" s="72">
        <v>840</v>
      </c>
      <c r="B350" s="34">
        <v>1425</v>
      </c>
      <c r="C350" s="34">
        <v>1369</v>
      </c>
      <c r="D350" s="34">
        <v>1034</v>
      </c>
      <c r="E350" s="15"/>
    </row>
    <row r="351" spans="1:5" ht="15.75">
      <c r="A351" s="72">
        <v>1185</v>
      </c>
      <c r="B351" s="34">
        <v>1079</v>
      </c>
      <c r="C351" s="34">
        <v>1526</v>
      </c>
      <c r="D351" s="34">
        <v>1062</v>
      </c>
      <c r="E351" s="15"/>
    </row>
    <row r="352" spans="1:5" ht="15.75">
      <c r="A352" s="72">
        <v>1163</v>
      </c>
      <c r="B352" s="34">
        <v>1187</v>
      </c>
      <c r="C352" s="34">
        <v>1505</v>
      </c>
      <c r="D352" s="34">
        <v>1233</v>
      </c>
      <c r="E352" s="15"/>
    </row>
    <row r="353" spans="1:5" ht="15.75">
      <c r="A353" s="72">
        <v>982</v>
      </c>
      <c r="B353" s="34">
        <v>1034</v>
      </c>
      <c r="C353" s="34">
        <v>1456</v>
      </c>
      <c r="D353" s="34">
        <v>1344</v>
      </c>
      <c r="E353" s="15"/>
    </row>
    <row r="354" spans="1:5" ht="15.75">
      <c r="A354" s="72">
        <v>1199</v>
      </c>
      <c r="B354" s="34">
        <v>806</v>
      </c>
      <c r="C354" s="34">
        <v>1007</v>
      </c>
      <c r="D354" s="34">
        <v>987</v>
      </c>
      <c r="E354" s="15"/>
    </row>
    <row r="355" spans="1:5" ht="15.75">
      <c r="A355" s="72">
        <v>1119</v>
      </c>
      <c r="B355" s="34">
        <v>994</v>
      </c>
      <c r="C355" s="34">
        <v>889</v>
      </c>
      <c r="D355" s="34">
        <v>850</v>
      </c>
      <c r="E355" s="15"/>
    </row>
    <row r="356" spans="1:5" ht="15.75">
      <c r="A356" s="72">
        <v>912</v>
      </c>
      <c r="B356" s="34">
        <v>996</v>
      </c>
      <c r="C356" s="34">
        <v>1350</v>
      </c>
      <c r="D356" s="34">
        <v>977</v>
      </c>
      <c r="E356" s="15"/>
    </row>
    <row r="357" spans="1:5" ht="15.75">
      <c r="A357" s="72">
        <v>1149</v>
      </c>
      <c r="B357" s="34">
        <v>950</v>
      </c>
      <c r="C357" s="34">
        <v>1298</v>
      </c>
      <c r="D357" s="34">
        <v>853</v>
      </c>
      <c r="E357" s="15"/>
    </row>
    <row r="358" spans="1:5" ht="15.75">
      <c r="A358" s="72">
        <v>1190</v>
      </c>
      <c r="B358" s="34">
        <v>1125</v>
      </c>
      <c r="C358" s="34">
        <v>1041</v>
      </c>
      <c r="D358" s="34">
        <v>1015</v>
      </c>
      <c r="E358" s="15"/>
    </row>
    <row r="359" spans="1:5" ht="15.75">
      <c r="A359" s="72">
        <v>1067</v>
      </c>
      <c r="B359" s="34">
        <v>1134</v>
      </c>
      <c r="C359" s="34">
        <v>1066</v>
      </c>
      <c r="D359" s="34">
        <v>1144</v>
      </c>
      <c r="E359" s="15"/>
    </row>
    <row r="360" spans="1:5" ht="15.75">
      <c r="A360" s="72">
        <v>945</v>
      </c>
      <c r="B360" s="34">
        <v>958</v>
      </c>
      <c r="C360" s="34">
        <v>923</v>
      </c>
      <c r="D360" s="34">
        <v>1098</v>
      </c>
      <c r="E360" s="15"/>
    </row>
    <row r="361" spans="1:5" ht="15.75">
      <c r="A361" s="72">
        <v>970</v>
      </c>
      <c r="B361" s="34">
        <v>1233</v>
      </c>
      <c r="C361" s="34">
        <v>1398</v>
      </c>
      <c r="D361" s="34">
        <v>1147</v>
      </c>
      <c r="E361" s="15"/>
    </row>
    <row r="362" spans="1:5" ht="15.75">
      <c r="A362" s="72">
        <v>940</v>
      </c>
      <c r="B362" s="34">
        <v>945</v>
      </c>
      <c r="C362" s="34">
        <v>1185</v>
      </c>
      <c r="D362" s="34">
        <v>854</v>
      </c>
      <c r="E362" s="15"/>
    </row>
    <row r="363" spans="1:5" ht="15.75">
      <c r="A363" s="72">
        <v>906</v>
      </c>
      <c r="B363" s="34">
        <v>1109</v>
      </c>
      <c r="C363" s="34">
        <v>1200</v>
      </c>
      <c r="D363" s="34">
        <v>870</v>
      </c>
      <c r="E363" s="15"/>
    </row>
    <row r="364" spans="1:5" ht="15.75">
      <c r="A364" s="72">
        <v>1090</v>
      </c>
      <c r="B364" s="34">
        <v>882</v>
      </c>
      <c r="C364" s="34">
        <v>1427</v>
      </c>
      <c r="D364" s="34">
        <v>673</v>
      </c>
      <c r="E364" s="15"/>
    </row>
    <row r="365" spans="1:5" ht="15.75">
      <c r="A365" s="72">
        <v>1028</v>
      </c>
      <c r="B365" s="34">
        <v>1023</v>
      </c>
      <c r="C365" s="34">
        <v>1251</v>
      </c>
      <c r="D365" s="34">
        <v>861</v>
      </c>
      <c r="E365" s="15"/>
    </row>
    <row r="366" spans="1:5" ht="15.75">
      <c r="A366" s="72">
        <v>939</v>
      </c>
      <c r="B366" s="34">
        <v>849</v>
      </c>
      <c r="C366" s="34">
        <v>1452</v>
      </c>
      <c r="D366" s="34">
        <v>805</v>
      </c>
      <c r="E366" s="15"/>
    </row>
    <row r="367" spans="1:5" ht="15.75">
      <c r="A367" s="72">
        <v>1099</v>
      </c>
      <c r="B367" s="34">
        <v>959</v>
      </c>
      <c r="C367" s="34">
        <v>1105</v>
      </c>
      <c r="D367" s="34">
        <v>1087</v>
      </c>
      <c r="E367" s="15"/>
    </row>
    <row r="368" spans="1:5" ht="15.75">
      <c r="A368" s="72">
        <v>977</v>
      </c>
      <c r="B368" s="34">
        <v>1133</v>
      </c>
      <c r="C368" s="34">
        <v>1251</v>
      </c>
      <c r="D368" s="34">
        <v>768</v>
      </c>
      <c r="E368" s="15"/>
    </row>
    <row r="369" spans="1:5" ht="15.75">
      <c r="A369" s="16"/>
      <c r="B369" s="15"/>
      <c r="C369" s="15"/>
      <c r="D369" s="15"/>
      <c r="E369" s="15"/>
    </row>
    <row r="370" spans="1:5" ht="15.75">
      <c r="A370" s="16"/>
      <c r="B370" s="15"/>
      <c r="C370" s="15"/>
      <c r="D370" s="15"/>
      <c r="E370" s="15"/>
    </row>
    <row r="371" spans="1:5" ht="15.75">
      <c r="A371" s="16"/>
      <c r="B371" s="15"/>
      <c r="C371" s="15"/>
      <c r="D371" s="15"/>
      <c r="E371" s="15"/>
    </row>
    <row r="372" spans="1:5" ht="15.75">
      <c r="A372" s="16"/>
      <c r="B372" s="15"/>
      <c r="C372" s="15"/>
      <c r="D372" s="15"/>
      <c r="E372" s="15"/>
    </row>
    <row r="373" spans="1:5" ht="15.75">
      <c r="A373" s="16"/>
      <c r="B373" s="15"/>
      <c r="C373" s="15"/>
      <c r="D373" s="15"/>
      <c r="E373" s="15"/>
    </row>
    <row r="374" spans="1:5" ht="15.75">
      <c r="A374" s="16"/>
      <c r="B374" s="15"/>
      <c r="C374" s="15"/>
      <c r="D374" s="15"/>
      <c r="E374" s="15"/>
    </row>
    <row r="375" spans="1:5" ht="15.75">
      <c r="A375" s="16"/>
      <c r="B375" s="15"/>
      <c r="C375" s="15"/>
      <c r="D375" s="15"/>
      <c r="E375" s="15"/>
    </row>
    <row r="376" spans="1:5" ht="15.75">
      <c r="A376" s="16"/>
      <c r="B376" s="15"/>
      <c r="C376" s="15"/>
      <c r="D376" s="15"/>
      <c r="E376" s="15"/>
    </row>
    <row r="377" spans="1:5" ht="15.75">
      <c r="A377" s="16"/>
      <c r="B377" s="15"/>
      <c r="C377" s="15"/>
      <c r="D377" s="15"/>
      <c r="E377" s="15"/>
    </row>
    <row r="378" spans="1:5" ht="15.75">
      <c r="A378" s="16"/>
      <c r="B378" s="15"/>
      <c r="C378" s="15"/>
      <c r="D378" s="15"/>
      <c r="E378" s="15"/>
    </row>
    <row r="379" spans="1:5" ht="15.75">
      <c r="A379" s="16"/>
      <c r="B379" s="15"/>
      <c r="C379" s="15"/>
      <c r="D379" s="15"/>
      <c r="E379" s="15"/>
    </row>
    <row r="380" spans="1:5" ht="15.75">
      <c r="A380" s="16"/>
      <c r="B380" s="15"/>
      <c r="C380" s="15"/>
      <c r="D380" s="15"/>
      <c r="E380" s="15"/>
    </row>
    <row r="381" spans="1:5" ht="15.75">
      <c r="A381" s="16"/>
      <c r="B381" s="15"/>
      <c r="C381" s="15"/>
      <c r="D381" s="15"/>
      <c r="E381" s="15"/>
    </row>
    <row r="382" spans="1:5" ht="15.75">
      <c r="A382" s="16"/>
      <c r="B382" s="15"/>
      <c r="C382" s="15"/>
      <c r="D382" s="15"/>
      <c r="E382" s="15"/>
    </row>
    <row r="383" spans="1:5" ht="15.75">
      <c r="A383" s="16"/>
      <c r="B383" s="15"/>
      <c r="C383" s="15"/>
      <c r="D383" s="15"/>
      <c r="E383" s="15"/>
    </row>
    <row r="384" spans="1:5" ht="15.75">
      <c r="A384" s="16"/>
      <c r="B384" s="15"/>
      <c r="C384" s="15"/>
      <c r="D384" s="15"/>
      <c r="E384" s="15"/>
    </row>
    <row r="385" spans="1:5" ht="15.75">
      <c r="A385" s="16"/>
      <c r="B385" s="15"/>
      <c r="C385" s="15"/>
      <c r="D385" s="15"/>
      <c r="E385" s="15"/>
    </row>
    <row r="386" spans="1:5" ht="15.75">
      <c r="A386" s="16"/>
      <c r="B386" s="15"/>
      <c r="C386" s="15"/>
      <c r="D386" s="15"/>
      <c r="E386" s="15"/>
    </row>
    <row r="387" spans="1:5" ht="15.75">
      <c r="A387" s="16"/>
      <c r="B387" s="15"/>
      <c r="C387" s="15"/>
      <c r="D387" s="15"/>
      <c r="E387" s="15"/>
    </row>
    <row r="388" spans="1:5" ht="15.75">
      <c r="A388" s="16"/>
      <c r="B388" s="15"/>
      <c r="C388" s="15"/>
      <c r="D388" s="15"/>
      <c r="E388" s="15"/>
    </row>
    <row r="389" spans="1:5" ht="15.75">
      <c r="A389" s="16"/>
      <c r="B389" s="15"/>
      <c r="C389" s="15"/>
      <c r="D389" s="15"/>
      <c r="E389" s="15"/>
    </row>
    <row r="390" spans="1:5" ht="15.75">
      <c r="A390" s="16"/>
      <c r="B390" s="15"/>
      <c r="C390" s="15"/>
      <c r="D390" s="15"/>
      <c r="E390" s="15"/>
    </row>
    <row r="391" spans="1:5" ht="15.75">
      <c r="A391" s="16"/>
      <c r="B391" s="15"/>
      <c r="C391" s="15"/>
      <c r="D391" s="15"/>
      <c r="E391" s="15"/>
    </row>
    <row r="392" spans="1:5" ht="15.75">
      <c r="A392" s="16"/>
      <c r="B392" s="15"/>
      <c r="C392" s="15"/>
      <c r="D392" s="15"/>
      <c r="E392" s="15"/>
    </row>
    <row r="393" spans="1:5" ht="15.75">
      <c r="A393" s="16"/>
      <c r="B393" s="15"/>
      <c r="C393" s="15"/>
      <c r="D393" s="15"/>
      <c r="E393" s="15"/>
    </row>
    <row r="394" spans="1:5" ht="15.75">
      <c r="A394" s="16"/>
      <c r="B394" s="15"/>
      <c r="C394" s="15"/>
      <c r="D394" s="15"/>
      <c r="E394" s="15"/>
    </row>
    <row r="395" spans="1:5" ht="15.75">
      <c r="A395" s="16"/>
      <c r="B395" s="15"/>
      <c r="C395" s="15"/>
      <c r="D395" s="15"/>
      <c r="E395" s="15"/>
    </row>
    <row r="396" spans="1:5" ht="15.75">
      <c r="A396" s="16"/>
      <c r="B396" s="15"/>
      <c r="C396" s="15"/>
      <c r="D396" s="15"/>
      <c r="E396" s="15"/>
    </row>
    <row r="397" spans="1:5" ht="15.75">
      <c r="A397" s="16"/>
      <c r="B397" s="15"/>
      <c r="C397" s="15"/>
      <c r="D397" s="15"/>
      <c r="E397" s="15"/>
    </row>
    <row r="398" spans="1:5" ht="15.75">
      <c r="A398" s="16"/>
      <c r="B398" s="15"/>
      <c r="C398" s="15"/>
      <c r="D398" s="15"/>
      <c r="E398" s="15"/>
    </row>
    <row r="399" spans="1:5" ht="15.75">
      <c r="A399" s="16"/>
      <c r="B399" s="15"/>
      <c r="C399" s="15"/>
      <c r="D399" s="15"/>
      <c r="E399" s="15"/>
    </row>
    <row r="400" spans="1:5" ht="15.75">
      <c r="A400" s="16"/>
      <c r="B400" s="15"/>
      <c r="C400" s="15"/>
      <c r="D400" s="15"/>
      <c r="E400" s="15"/>
    </row>
    <row r="401" spans="1:5" ht="15.75">
      <c r="A401" s="16"/>
      <c r="B401" s="15"/>
      <c r="C401" s="15"/>
      <c r="D401" s="15"/>
      <c r="E401" s="15"/>
    </row>
    <row r="402" spans="1:5" ht="15.75">
      <c r="A402" s="16"/>
      <c r="B402" s="15"/>
      <c r="C402" s="15"/>
      <c r="D402" s="15"/>
      <c r="E402" s="15"/>
    </row>
    <row r="403" spans="1:5" ht="15.75">
      <c r="A403" s="16"/>
      <c r="B403" s="15"/>
      <c r="C403" s="15"/>
      <c r="D403" s="15"/>
      <c r="E403" s="15"/>
    </row>
    <row r="404" spans="1:5" ht="15.75">
      <c r="A404" s="16"/>
      <c r="B404" s="15"/>
      <c r="C404" s="15"/>
      <c r="D404" s="15"/>
      <c r="E404" s="15"/>
    </row>
    <row r="405" spans="1:5" ht="15.75">
      <c r="A405" s="16"/>
      <c r="B405" s="15"/>
      <c r="C405" s="15"/>
      <c r="D405" s="15"/>
      <c r="E405" s="15"/>
    </row>
    <row r="406" spans="1:5" ht="15.75">
      <c r="A406" s="16"/>
      <c r="B406" s="15"/>
      <c r="C406" s="15"/>
      <c r="D406" s="15"/>
      <c r="E406" s="15"/>
    </row>
    <row r="407" spans="1:5" ht="15.75">
      <c r="A407" s="16"/>
      <c r="B407" s="15"/>
      <c r="C407" s="15"/>
      <c r="D407" s="15"/>
      <c r="E407" s="15"/>
    </row>
    <row r="408" spans="1:5" ht="15.75">
      <c r="A408" s="16"/>
      <c r="B408" s="15"/>
      <c r="C408" s="15"/>
      <c r="D408" s="15"/>
      <c r="E408" s="15"/>
    </row>
    <row r="409" spans="1:5" ht="15.75">
      <c r="A409" s="16"/>
      <c r="B409" s="15"/>
      <c r="C409" s="15"/>
      <c r="D409" s="15"/>
      <c r="E409" s="15"/>
    </row>
    <row r="410" spans="1:5" ht="15.75">
      <c r="A410" s="16"/>
      <c r="B410" s="15"/>
      <c r="C410" s="15"/>
      <c r="D410" s="15"/>
      <c r="E410" s="15"/>
    </row>
    <row r="411" spans="1:5" ht="15.75">
      <c r="A411" s="16"/>
      <c r="B411" s="15"/>
      <c r="C411" s="15"/>
      <c r="D411" s="15"/>
      <c r="E411" s="15"/>
    </row>
    <row r="412" spans="1:5" ht="15.75">
      <c r="A412" s="16"/>
      <c r="B412" s="15"/>
      <c r="C412" s="15"/>
      <c r="D412" s="15"/>
      <c r="E412" s="15"/>
    </row>
    <row r="413" spans="1:5" ht="15.75">
      <c r="A413" s="16"/>
      <c r="B413" s="15"/>
      <c r="C413" s="15"/>
      <c r="D413" s="15"/>
      <c r="E413" s="15"/>
    </row>
    <row r="414" spans="1:5" ht="15.75">
      <c r="A414" s="16"/>
      <c r="B414" s="15"/>
      <c r="C414" s="15"/>
      <c r="D414" s="15"/>
      <c r="E414" s="15"/>
    </row>
    <row r="415" spans="1:5" ht="15.75">
      <c r="A415" s="16"/>
      <c r="B415" s="15"/>
      <c r="C415" s="15"/>
      <c r="D415" s="15"/>
      <c r="E415" s="15"/>
    </row>
    <row r="416" spans="1:5" ht="15.75">
      <c r="A416" s="16"/>
      <c r="B416" s="15"/>
      <c r="C416" s="15"/>
      <c r="D416" s="15"/>
      <c r="E416" s="15"/>
    </row>
    <row r="417" spans="1:5" ht="15.75">
      <c r="A417" s="16"/>
      <c r="B417" s="15"/>
      <c r="C417" s="15"/>
      <c r="D417" s="15"/>
      <c r="E417" s="15"/>
    </row>
    <row r="418" spans="1:5" ht="15.75">
      <c r="A418" s="16"/>
      <c r="B418" s="15"/>
      <c r="C418" s="15"/>
      <c r="D418" s="15"/>
      <c r="E418" s="15"/>
    </row>
    <row r="419" spans="1:5" ht="15.75">
      <c r="A419" s="16"/>
      <c r="B419" s="15"/>
      <c r="C419" s="15"/>
      <c r="D419" s="15"/>
      <c r="E419" s="15"/>
    </row>
    <row r="420" spans="1:5" ht="15.75">
      <c r="A420" s="16"/>
      <c r="B420" s="15"/>
      <c r="C420" s="15"/>
      <c r="D420" s="15"/>
      <c r="E420" s="15"/>
    </row>
    <row r="421" spans="1:5" ht="15.75">
      <c r="A421" s="16"/>
      <c r="B421" s="15"/>
      <c r="C421" s="15"/>
      <c r="D421" s="15"/>
      <c r="E421" s="15"/>
    </row>
    <row r="422" spans="1:5" ht="15.75">
      <c r="A422" s="16"/>
      <c r="B422" s="15"/>
      <c r="C422" s="15"/>
      <c r="D422" s="15"/>
      <c r="E422" s="15"/>
    </row>
    <row r="423" spans="1:5" ht="15.75">
      <c r="A423" s="16"/>
      <c r="B423" s="15"/>
      <c r="C423" s="15"/>
      <c r="D423" s="15"/>
      <c r="E423" s="15"/>
    </row>
    <row r="424" spans="1:5" ht="15.75">
      <c r="A424" s="16"/>
      <c r="B424" s="15"/>
      <c r="C424" s="15"/>
      <c r="D424" s="15"/>
      <c r="E424" s="15"/>
    </row>
    <row r="425" spans="1:5" ht="15.75">
      <c r="A425" s="16"/>
      <c r="B425" s="15"/>
      <c r="C425" s="15"/>
      <c r="D425" s="15"/>
      <c r="E425" s="15"/>
    </row>
    <row r="426" spans="1:5" ht="15.75">
      <c r="A426" s="16"/>
      <c r="B426" s="15"/>
      <c r="C426" s="15"/>
      <c r="D426" s="15"/>
      <c r="E426" s="15"/>
    </row>
    <row r="427" spans="1:5" ht="15.75">
      <c r="A427" s="16"/>
      <c r="B427" s="15"/>
      <c r="C427" s="15"/>
      <c r="D427" s="15"/>
      <c r="E427" s="15"/>
    </row>
    <row r="428" spans="1:5" ht="15.75">
      <c r="A428" s="16"/>
      <c r="B428" s="15"/>
      <c r="C428" s="15"/>
      <c r="D428" s="15"/>
      <c r="E428" s="15"/>
    </row>
    <row r="429" spans="1:5" ht="15.75">
      <c r="A429" s="16"/>
      <c r="B429" s="15"/>
      <c r="C429" s="15"/>
      <c r="D429" s="15"/>
      <c r="E429" s="15"/>
    </row>
    <row r="430" spans="1:5" ht="15.75">
      <c r="A430" s="16"/>
      <c r="B430" s="15"/>
      <c r="C430" s="15"/>
      <c r="D430" s="15"/>
      <c r="E430" s="15"/>
    </row>
    <row r="431" spans="1:5" ht="15.75">
      <c r="A431" s="16"/>
      <c r="B431" s="15"/>
      <c r="C431" s="15"/>
      <c r="D431" s="15"/>
      <c r="E431" s="15"/>
    </row>
    <row r="432" spans="1:5" ht="15.75">
      <c r="A432" s="16"/>
      <c r="B432" s="15"/>
      <c r="C432" s="15"/>
      <c r="D432" s="15"/>
      <c r="E432" s="15"/>
    </row>
    <row r="433" spans="1:5" ht="15.75">
      <c r="A433" s="16"/>
      <c r="B433" s="15"/>
      <c r="C433" s="15"/>
      <c r="D433" s="15"/>
      <c r="E433" s="15"/>
    </row>
    <row r="434" spans="1:5" ht="15.75">
      <c r="A434" s="16"/>
      <c r="B434" s="15"/>
      <c r="C434" s="15"/>
      <c r="D434" s="15"/>
      <c r="E434" s="15"/>
    </row>
    <row r="435" spans="1:5" ht="15.75">
      <c r="A435" s="16"/>
      <c r="B435" s="15"/>
      <c r="C435" s="15"/>
      <c r="D435" s="15"/>
      <c r="E435" s="15"/>
    </row>
    <row r="436" spans="1:5" ht="15.75">
      <c r="A436" s="16"/>
      <c r="B436" s="15"/>
      <c r="C436" s="15"/>
      <c r="D436" s="15"/>
      <c r="E436" s="15"/>
    </row>
    <row r="437" spans="1:5" ht="15.75">
      <c r="A437" s="16"/>
      <c r="B437" s="15"/>
      <c r="C437" s="15"/>
      <c r="D437" s="15"/>
      <c r="E437" s="15"/>
    </row>
    <row r="438" spans="1:5" ht="15.75">
      <c r="A438" s="16"/>
      <c r="B438" s="15"/>
      <c r="C438" s="15"/>
      <c r="D438" s="15"/>
      <c r="E438" s="15"/>
    </row>
    <row r="439" spans="1:5" ht="15.75">
      <c r="A439" s="16"/>
      <c r="B439" s="15"/>
      <c r="C439" s="15"/>
      <c r="D439" s="15"/>
      <c r="E439" s="15"/>
    </row>
    <row r="440" spans="1:5" ht="15.75">
      <c r="A440" s="16"/>
      <c r="B440" s="15"/>
      <c r="C440" s="15"/>
      <c r="D440" s="15"/>
      <c r="E440" s="15"/>
    </row>
    <row r="441" spans="1:5" ht="15.75">
      <c r="A441" s="16"/>
      <c r="B441" s="15"/>
      <c r="C441" s="15"/>
      <c r="D441" s="15"/>
      <c r="E441" s="15"/>
    </row>
    <row r="442" spans="1:5" ht="15.75">
      <c r="A442" s="16"/>
      <c r="B442" s="15"/>
      <c r="C442" s="15"/>
      <c r="D442" s="15"/>
      <c r="E442" s="15"/>
    </row>
    <row r="443" spans="1:5" ht="15.75">
      <c r="A443" s="16"/>
      <c r="B443" s="15"/>
      <c r="C443" s="15"/>
      <c r="D443" s="15"/>
      <c r="E443" s="15"/>
    </row>
    <row r="444" spans="1:5" ht="15.75">
      <c r="A444" s="16"/>
      <c r="B444" s="15"/>
      <c r="C444" s="15"/>
      <c r="D444" s="15"/>
      <c r="E444" s="15"/>
    </row>
    <row r="445" spans="1:5" ht="15.75">
      <c r="A445" s="16"/>
      <c r="B445" s="15"/>
      <c r="C445" s="15"/>
      <c r="D445" s="15"/>
      <c r="E445" s="15"/>
    </row>
    <row r="446" spans="1:5" ht="15.75">
      <c r="A446" s="16"/>
      <c r="B446" s="15"/>
      <c r="C446" s="15"/>
      <c r="D446" s="15"/>
      <c r="E446" s="15"/>
    </row>
    <row r="447" spans="1:5" ht="15.75">
      <c r="A447" s="16"/>
      <c r="B447" s="15"/>
      <c r="C447" s="15"/>
      <c r="D447" s="15"/>
      <c r="E447" s="15"/>
    </row>
    <row r="448" spans="1:5" ht="15.75">
      <c r="A448" s="16"/>
      <c r="B448" s="15"/>
      <c r="C448" s="15"/>
      <c r="D448" s="15"/>
      <c r="E448" s="15"/>
    </row>
    <row r="449" spans="1:5" ht="15.75">
      <c r="A449" s="16"/>
      <c r="B449" s="15"/>
      <c r="C449" s="15"/>
      <c r="D449" s="15"/>
      <c r="E449" s="15"/>
    </row>
    <row r="450" spans="1:5" ht="15.75">
      <c r="A450" s="16"/>
      <c r="B450" s="15"/>
      <c r="C450" s="15"/>
      <c r="D450" s="15"/>
      <c r="E450" s="15"/>
    </row>
    <row r="451" spans="1:5" ht="15.75">
      <c r="A451" s="16"/>
      <c r="B451" s="15"/>
      <c r="C451" s="15"/>
      <c r="D451" s="15"/>
      <c r="E451" s="15"/>
    </row>
    <row r="452" spans="1:5" ht="15.75">
      <c r="A452" s="16"/>
      <c r="B452" s="15"/>
      <c r="C452" s="15"/>
      <c r="D452" s="15"/>
      <c r="E452" s="15"/>
    </row>
    <row r="453" spans="1:5" ht="15.75">
      <c r="A453" s="16"/>
      <c r="B453" s="15"/>
      <c r="C453" s="15"/>
      <c r="D453" s="15"/>
      <c r="E453" s="15"/>
    </row>
    <row r="454" spans="1:5" ht="15.75">
      <c r="A454" s="16"/>
      <c r="B454" s="15"/>
      <c r="C454" s="15"/>
      <c r="D454" s="15"/>
      <c r="E454" s="15"/>
    </row>
    <row r="455" spans="1:5" ht="15.75">
      <c r="A455" s="16"/>
      <c r="B455" s="15"/>
      <c r="C455" s="15"/>
      <c r="D455" s="15"/>
      <c r="E455" s="15"/>
    </row>
    <row r="456" spans="1:5" ht="15.75">
      <c r="A456" s="16"/>
      <c r="B456" s="15"/>
      <c r="C456" s="15"/>
      <c r="D456" s="15"/>
      <c r="E456" s="15"/>
    </row>
    <row r="457" spans="1:5" ht="15.75">
      <c r="A457" s="16"/>
      <c r="B457" s="15"/>
      <c r="C457" s="15"/>
      <c r="D457" s="15"/>
      <c r="E457" s="15"/>
    </row>
    <row r="458" spans="1:5" ht="15.75">
      <c r="A458" s="16"/>
      <c r="B458" s="15"/>
      <c r="C458" s="15"/>
      <c r="D458" s="15"/>
      <c r="E458" s="15"/>
    </row>
    <row r="459" spans="1:5" ht="15.75">
      <c r="A459" s="16"/>
      <c r="B459" s="15"/>
      <c r="C459" s="15"/>
      <c r="D459" s="15"/>
      <c r="E459" s="15"/>
    </row>
    <row r="460" spans="1:5" ht="15.75">
      <c r="A460" s="16"/>
      <c r="B460" s="15"/>
      <c r="C460" s="15"/>
      <c r="D460" s="15"/>
      <c r="E460" s="15"/>
    </row>
    <row r="461" spans="1:5" ht="15.75">
      <c r="A461" s="16"/>
      <c r="B461" s="15"/>
      <c r="C461" s="15"/>
      <c r="D461" s="15"/>
      <c r="E461" s="15"/>
    </row>
    <row r="462" spans="1:5" ht="15.75">
      <c r="A462" s="16"/>
      <c r="B462" s="15"/>
      <c r="C462" s="15"/>
      <c r="D462" s="15"/>
      <c r="E462" s="15"/>
    </row>
    <row r="463" spans="1:5" ht="15.75">
      <c r="A463" s="16"/>
      <c r="B463" s="15"/>
      <c r="C463" s="15"/>
      <c r="D463" s="15"/>
      <c r="E463" s="15"/>
    </row>
    <row r="464" spans="1:5" ht="15.75">
      <c r="A464" s="16"/>
      <c r="B464" s="15"/>
      <c r="C464" s="15"/>
      <c r="D464" s="15"/>
      <c r="E464" s="15"/>
    </row>
    <row r="465" spans="1:5" ht="15.75">
      <c r="A465" s="16"/>
      <c r="B465" s="15"/>
      <c r="C465" s="15"/>
      <c r="D465" s="15"/>
      <c r="E465" s="15"/>
    </row>
    <row r="466" spans="1:5" ht="15.75">
      <c r="A466" s="16"/>
      <c r="B466" s="15"/>
      <c r="C466" s="15"/>
      <c r="D466" s="15"/>
      <c r="E466" s="15"/>
    </row>
    <row r="467" spans="1:5" ht="15.75">
      <c r="A467" s="16"/>
      <c r="B467" s="15"/>
      <c r="C467" s="15"/>
      <c r="D467" s="15"/>
      <c r="E467" s="15"/>
    </row>
    <row r="468" spans="1:5" ht="15.75">
      <c r="A468" s="16"/>
      <c r="B468" s="15"/>
      <c r="C468" s="15"/>
      <c r="D468" s="15"/>
      <c r="E468" s="15"/>
    </row>
    <row r="469" spans="1:5" ht="15.75">
      <c r="A469" s="16"/>
      <c r="B469" s="15"/>
      <c r="C469" s="15"/>
      <c r="D469" s="15"/>
      <c r="E469" s="15"/>
    </row>
    <row r="470" spans="1:5" ht="15.75">
      <c r="A470" s="16"/>
      <c r="B470" s="15"/>
      <c r="C470" s="15"/>
      <c r="D470" s="15"/>
      <c r="E470" s="15"/>
    </row>
    <row r="471" spans="1:5" ht="15.75">
      <c r="A471" s="16"/>
      <c r="B471" s="15"/>
      <c r="C471" s="15"/>
      <c r="D471" s="15"/>
      <c r="E471" s="15"/>
    </row>
    <row r="472" spans="1:5" ht="15.75">
      <c r="A472" s="16"/>
      <c r="B472" s="15"/>
      <c r="C472" s="15"/>
      <c r="D472" s="15"/>
      <c r="E472" s="15"/>
    </row>
    <row r="473" spans="1:5" ht="15.75">
      <c r="A473" s="16"/>
      <c r="B473" s="15"/>
      <c r="C473" s="15"/>
      <c r="D473" s="15"/>
      <c r="E473" s="15"/>
    </row>
    <row r="474" spans="1:5" ht="15.75">
      <c r="A474" s="16"/>
      <c r="B474" s="15"/>
      <c r="C474" s="15"/>
      <c r="D474" s="15"/>
      <c r="E474" s="15"/>
    </row>
    <row r="475" spans="1:5" ht="15.75">
      <c r="A475" s="16"/>
      <c r="B475" s="15"/>
      <c r="C475" s="15"/>
      <c r="D475" s="15"/>
      <c r="E475" s="15"/>
    </row>
    <row r="476" spans="1:5" ht="15.75">
      <c r="A476" s="16"/>
      <c r="B476" s="15"/>
      <c r="C476" s="15"/>
      <c r="D476" s="15"/>
      <c r="E476" s="15"/>
    </row>
    <row r="477" spans="1:5" ht="15.75">
      <c r="A477" s="16"/>
      <c r="B477" s="15"/>
      <c r="C477" s="15"/>
      <c r="D477" s="15"/>
      <c r="E477" s="15"/>
    </row>
    <row r="478" spans="1:5" ht="15.75">
      <c r="A478" s="16"/>
      <c r="B478" s="15"/>
      <c r="C478" s="15"/>
      <c r="D478" s="15"/>
      <c r="E478" s="15"/>
    </row>
    <row r="479" spans="1:5" ht="15.75">
      <c r="A479" s="16"/>
      <c r="B479" s="15"/>
      <c r="C479" s="15"/>
      <c r="D479" s="15"/>
      <c r="E479" s="15"/>
    </row>
    <row r="480" spans="1:5" ht="15.75">
      <c r="A480" s="16"/>
      <c r="B480" s="15"/>
      <c r="C480" s="15"/>
      <c r="D480" s="15"/>
      <c r="E480" s="15"/>
    </row>
    <row r="481" spans="1:5" ht="15.75">
      <c r="A481" s="16"/>
      <c r="B481" s="15"/>
      <c r="C481" s="15"/>
      <c r="D481" s="15"/>
      <c r="E481" s="15"/>
    </row>
    <row r="482" spans="1:5" ht="15.75">
      <c r="A482" s="16"/>
      <c r="B482" s="15"/>
      <c r="C482" s="15"/>
      <c r="D482" s="15"/>
      <c r="E482" s="15"/>
    </row>
    <row r="483" spans="1:5" ht="15.75">
      <c r="A483" s="16"/>
      <c r="B483" s="15"/>
      <c r="C483" s="15"/>
      <c r="D483" s="15"/>
      <c r="E483" s="15"/>
    </row>
    <row r="484" spans="1:5" ht="15.75">
      <c r="A484" s="16"/>
      <c r="B484" s="15"/>
      <c r="C484" s="15"/>
      <c r="D484" s="15"/>
      <c r="E484" s="15"/>
    </row>
    <row r="485" spans="1:5" ht="15.75">
      <c r="A485" s="16"/>
      <c r="B485" s="15"/>
      <c r="C485" s="15"/>
      <c r="D485" s="15"/>
      <c r="E485" s="15"/>
    </row>
    <row r="486" spans="1:5" ht="15.75">
      <c r="A486" s="16"/>
      <c r="B486" s="15"/>
      <c r="C486" s="15"/>
      <c r="D486" s="15"/>
      <c r="E486" s="15"/>
    </row>
    <row r="487" spans="1:5" ht="15.75">
      <c r="A487" s="16"/>
      <c r="B487" s="15"/>
      <c r="C487" s="15"/>
      <c r="D487" s="15"/>
      <c r="E487" s="15"/>
    </row>
    <row r="488" spans="1:5" ht="15.75">
      <c r="A488" s="16"/>
      <c r="B488" s="15"/>
      <c r="C488" s="15"/>
      <c r="D488" s="15"/>
      <c r="E488" s="15"/>
    </row>
    <row r="489" spans="1:5" ht="15.75">
      <c r="A489" s="16"/>
      <c r="B489" s="15"/>
      <c r="C489" s="15"/>
      <c r="D489" s="15"/>
      <c r="E489" s="15"/>
    </row>
    <row r="490" spans="1:5" ht="15.75">
      <c r="A490" s="16"/>
      <c r="B490" s="15"/>
      <c r="C490" s="15"/>
      <c r="D490" s="15"/>
      <c r="E490" s="15"/>
    </row>
    <row r="491" spans="1:5" ht="15.75">
      <c r="A491" s="16"/>
      <c r="B491" s="15"/>
      <c r="C491" s="15"/>
      <c r="D491" s="15"/>
      <c r="E491" s="15"/>
    </row>
    <row r="492" spans="1:5" ht="15.75">
      <c r="A492" s="16"/>
      <c r="B492" s="15"/>
      <c r="C492" s="15"/>
      <c r="D492" s="15"/>
      <c r="E492" s="15"/>
    </row>
    <row r="493" spans="1:5" ht="15.75">
      <c r="A493" s="16"/>
      <c r="B493" s="15"/>
      <c r="C493" s="15"/>
      <c r="D493" s="15"/>
      <c r="E493" s="15"/>
    </row>
    <row r="494" spans="1:5" ht="15.75">
      <c r="A494" s="16"/>
      <c r="B494" s="15"/>
      <c r="C494" s="15"/>
      <c r="D494" s="15"/>
      <c r="E494" s="15"/>
    </row>
    <row r="495" spans="1:5" ht="15.75">
      <c r="A495" s="16"/>
      <c r="B495" s="15"/>
      <c r="C495" s="15"/>
      <c r="D495" s="15"/>
      <c r="E495" s="15"/>
    </row>
    <row r="496" spans="1:5" ht="15.75">
      <c r="A496" s="16"/>
      <c r="B496" s="15"/>
      <c r="C496" s="15"/>
      <c r="D496" s="15"/>
      <c r="E496" s="15"/>
    </row>
    <row r="497" spans="1:5" ht="15.75">
      <c r="A497" s="16"/>
      <c r="B497" s="15"/>
      <c r="C497" s="15"/>
      <c r="D497" s="15"/>
      <c r="E497" s="15"/>
    </row>
    <row r="498" spans="1:5" ht="15.75">
      <c r="A498" s="16"/>
      <c r="B498" s="15"/>
      <c r="C498" s="15"/>
      <c r="D498" s="15"/>
      <c r="E498" s="15"/>
    </row>
    <row r="499" spans="1:5" ht="15.75">
      <c r="A499" s="16"/>
      <c r="B499" s="15"/>
      <c r="C499" s="15"/>
      <c r="D499" s="15"/>
      <c r="E499" s="15"/>
    </row>
    <row r="500" spans="1:5" ht="15.75">
      <c r="A500" s="16"/>
      <c r="B500" s="15"/>
      <c r="C500" s="15"/>
      <c r="D500" s="15"/>
      <c r="E500" s="15"/>
    </row>
    <row r="501" spans="1:5" ht="15.75">
      <c r="A501" s="16"/>
      <c r="B501" s="15"/>
      <c r="C501" s="15"/>
      <c r="D501" s="15"/>
      <c r="E501" s="15"/>
    </row>
    <row r="502" spans="1:5" ht="15.75">
      <c r="A502" s="16"/>
      <c r="B502" s="15"/>
      <c r="C502" s="15"/>
      <c r="D502" s="15"/>
      <c r="E502" s="15"/>
    </row>
    <row r="503" spans="1:5" ht="15.75">
      <c r="A503" s="16"/>
      <c r="B503" s="15"/>
      <c r="C503" s="15"/>
      <c r="D503" s="15"/>
      <c r="E503" s="15"/>
    </row>
    <row r="504" spans="1:5" ht="15.75">
      <c r="A504" s="16"/>
      <c r="B504" s="15"/>
      <c r="C504" s="15"/>
      <c r="D504" s="15"/>
      <c r="E504" s="15"/>
    </row>
    <row r="505" spans="1:5" ht="15.75">
      <c r="A505" s="16"/>
      <c r="B505" s="15"/>
      <c r="C505" s="15"/>
      <c r="D505" s="15"/>
      <c r="E505" s="15"/>
    </row>
    <row r="506" spans="1:5" ht="15.75">
      <c r="A506" s="16"/>
      <c r="B506" s="15"/>
      <c r="C506" s="15"/>
      <c r="D506" s="15"/>
      <c r="E506" s="15"/>
    </row>
    <row r="507" spans="1:5" ht="15.75">
      <c r="A507" s="16"/>
      <c r="B507" s="15"/>
      <c r="C507" s="15"/>
      <c r="D507" s="15"/>
      <c r="E507" s="15"/>
    </row>
    <row r="508" spans="1:5" ht="15.75">
      <c r="A508" s="16"/>
      <c r="B508" s="15"/>
      <c r="C508" s="15"/>
      <c r="D508" s="15"/>
      <c r="E508" s="15"/>
    </row>
    <row r="509" spans="1:5" ht="15.75">
      <c r="A509" s="16"/>
      <c r="B509" s="15"/>
      <c r="C509" s="15"/>
      <c r="D509" s="15"/>
      <c r="E509" s="15"/>
    </row>
    <row r="510" spans="1:5" ht="15.75">
      <c r="A510" s="16"/>
      <c r="B510" s="15"/>
      <c r="C510" s="15"/>
      <c r="D510" s="15"/>
      <c r="E510" s="15"/>
    </row>
    <row r="511" spans="1:5" ht="15.75">
      <c r="A511" s="16"/>
      <c r="B511" s="15"/>
      <c r="C511" s="15"/>
      <c r="D511" s="15"/>
      <c r="E511" s="15"/>
    </row>
    <row r="512" spans="1:5" ht="15.75">
      <c r="A512" s="16"/>
      <c r="B512" s="15"/>
      <c r="C512" s="15"/>
      <c r="D512" s="15"/>
      <c r="E512" s="15"/>
    </row>
    <row r="513" spans="1:5" ht="15.75">
      <c r="A513" s="16"/>
      <c r="B513" s="15"/>
      <c r="C513" s="15"/>
      <c r="D513" s="15"/>
      <c r="E513" s="15"/>
    </row>
    <row r="514" spans="1:5" ht="15.75">
      <c r="A514" s="16"/>
      <c r="B514" s="15"/>
      <c r="C514" s="15"/>
      <c r="D514" s="15"/>
      <c r="E514" s="15"/>
    </row>
    <row r="515" spans="1:5" ht="15.75">
      <c r="A515" s="16"/>
      <c r="B515" s="15"/>
      <c r="C515" s="15"/>
      <c r="D515" s="15"/>
      <c r="E515" s="15"/>
    </row>
    <row r="516" spans="1:5" ht="15.75">
      <c r="A516" s="16"/>
      <c r="B516" s="15"/>
      <c r="C516" s="15"/>
      <c r="D516" s="15"/>
      <c r="E516" s="15"/>
    </row>
    <row r="517" spans="1:5" ht="15.75">
      <c r="A517" s="16"/>
      <c r="B517" s="15"/>
      <c r="C517" s="15"/>
      <c r="D517" s="15"/>
      <c r="E517" s="15"/>
    </row>
    <row r="518" spans="1:5" ht="15.75">
      <c r="A518" s="16"/>
      <c r="B518" s="15"/>
      <c r="C518" s="15"/>
      <c r="D518" s="15"/>
      <c r="E518" s="15"/>
    </row>
    <row r="519" spans="1:5" ht="15.75">
      <c r="A519" s="16"/>
      <c r="B519" s="15"/>
      <c r="C519" s="15"/>
      <c r="D519" s="15"/>
      <c r="E519" s="15"/>
    </row>
    <row r="520" spans="1:5" ht="15.75">
      <c r="A520" s="16"/>
      <c r="B520" s="15"/>
      <c r="C520" s="15"/>
      <c r="D520" s="15"/>
      <c r="E520" s="15"/>
    </row>
    <row r="521" spans="1:5" ht="15.75">
      <c r="A521" s="16"/>
      <c r="B521" s="15"/>
      <c r="C521" s="15"/>
      <c r="D521" s="15"/>
      <c r="E521" s="15"/>
    </row>
    <row r="522" spans="1:5" ht="15.75">
      <c r="A522" s="16"/>
      <c r="B522" s="15"/>
      <c r="C522" s="15"/>
      <c r="D522" s="15"/>
      <c r="E522" s="15"/>
    </row>
    <row r="523" spans="1:5" ht="15.75">
      <c r="A523" s="16"/>
      <c r="B523" s="15"/>
      <c r="C523" s="15"/>
      <c r="D523" s="15"/>
      <c r="E523" s="15"/>
    </row>
    <row r="524" spans="1:5" ht="15.75">
      <c r="A524" s="16"/>
      <c r="B524" s="15"/>
      <c r="C524" s="15"/>
      <c r="D524" s="15"/>
      <c r="E524" s="15"/>
    </row>
    <row r="525" spans="1:5" ht="15.75">
      <c r="A525" s="16"/>
      <c r="B525" s="15"/>
      <c r="C525" s="15"/>
      <c r="D525" s="15"/>
      <c r="E525" s="15"/>
    </row>
    <row r="526" spans="1:5" ht="15.75">
      <c r="A526" s="16"/>
      <c r="B526" s="15"/>
      <c r="C526" s="15"/>
      <c r="D526" s="15"/>
      <c r="E526" s="15"/>
    </row>
    <row r="527" spans="1:5" ht="15.75">
      <c r="A527" s="16"/>
      <c r="B527" s="15"/>
      <c r="C527" s="15"/>
      <c r="D527" s="15"/>
      <c r="E527" s="15"/>
    </row>
    <row r="528" spans="1:5" ht="15.75">
      <c r="A528" s="16"/>
      <c r="B528" s="15"/>
      <c r="C528" s="15"/>
      <c r="D528" s="15"/>
      <c r="E528" s="15"/>
    </row>
    <row r="529" spans="1:5" ht="15.75">
      <c r="A529" s="16"/>
      <c r="B529" s="15"/>
      <c r="C529" s="15"/>
      <c r="D529" s="15"/>
      <c r="E529" s="15"/>
    </row>
    <row r="530" spans="1:5" ht="15.75">
      <c r="A530" s="16"/>
      <c r="B530" s="15"/>
      <c r="C530" s="15"/>
      <c r="D530" s="15"/>
      <c r="E530" s="15"/>
    </row>
    <row r="531" spans="1:5" ht="15.75">
      <c r="A531" s="16"/>
      <c r="B531" s="15"/>
      <c r="C531" s="15"/>
      <c r="D531" s="15"/>
      <c r="E531" s="15"/>
    </row>
    <row r="532" spans="1:5" ht="15.75">
      <c r="A532" s="16"/>
      <c r="B532" s="15"/>
      <c r="C532" s="15"/>
      <c r="D532" s="15"/>
      <c r="E532" s="15"/>
    </row>
    <row r="533" spans="1:5" ht="15.75">
      <c r="A533" s="16"/>
      <c r="B533" s="15"/>
      <c r="C533" s="15"/>
      <c r="D533" s="15"/>
      <c r="E533" s="15"/>
    </row>
    <row r="534" spans="1:5" ht="15.75">
      <c r="A534" s="16"/>
      <c r="B534" s="15"/>
      <c r="C534" s="15"/>
      <c r="D534" s="15"/>
      <c r="E534" s="15"/>
    </row>
    <row r="535" spans="1:5" ht="15.75">
      <c r="A535" s="16"/>
      <c r="B535" s="15"/>
      <c r="C535" s="15"/>
      <c r="D535" s="15"/>
      <c r="E535" s="15"/>
    </row>
    <row r="536" spans="1:5" ht="15.75">
      <c r="A536" s="16"/>
      <c r="B536" s="15"/>
      <c r="C536" s="15"/>
      <c r="D536" s="15"/>
      <c r="E536" s="15"/>
    </row>
    <row r="537" spans="1:5" ht="15.75">
      <c r="A537" s="16"/>
      <c r="B537" s="15"/>
      <c r="C537" s="15"/>
      <c r="D537" s="15"/>
      <c r="E537" s="15"/>
    </row>
    <row r="538" spans="1:5" ht="15.75">
      <c r="A538" s="16"/>
      <c r="B538" s="15"/>
      <c r="C538" s="15"/>
      <c r="D538" s="15"/>
      <c r="E538" s="15"/>
    </row>
    <row r="539" spans="1:5" ht="15.75">
      <c r="A539" s="16"/>
      <c r="B539" s="15"/>
      <c r="C539" s="15"/>
      <c r="D539" s="15"/>
      <c r="E539" s="15"/>
    </row>
    <row r="540" spans="1:5" ht="15.75">
      <c r="A540" s="16"/>
      <c r="B540" s="15"/>
      <c r="C540" s="15"/>
      <c r="D540" s="15"/>
      <c r="E540" s="15"/>
    </row>
    <row r="541" spans="1:5" ht="15.75">
      <c r="A541" s="16"/>
      <c r="B541" s="15"/>
      <c r="C541" s="15"/>
      <c r="D541" s="15"/>
      <c r="E541" s="15"/>
    </row>
    <row r="542" spans="1:5" ht="15.75">
      <c r="A542" s="16"/>
      <c r="B542" s="15"/>
      <c r="C542" s="15"/>
      <c r="D542" s="15"/>
      <c r="E542" s="15"/>
    </row>
    <row r="543" spans="1:5" ht="15.75">
      <c r="A543" s="16"/>
      <c r="B543" s="15"/>
      <c r="C543" s="15"/>
      <c r="D543" s="15"/>
      <c r="E543" s="15"/>
    </row>
    <row r="544" spans="1:5" ht="15.75">
      <c r="A544" s="16"/>
      <c r="B544" s="15"/>
      <c r="C544" s="15"/>
      <c r="D544" s="15"/>
      <c r="E544" s="15"/>
    </row>
    <row r="545" spans="1:5" ht="15.75">
      <c r="A545" s="16"/>
      <c r="B545" s="15"/>
      <c r="C545" s="15"/>
      <c r="D545" s="15"/>
      <c r="E545" s="15"/>
    </row>
    <row r="546" spans="1:5" ht="15.75">
      <c r="A546" s="16"/>
      <c r="B546" s="15"/>
      <c r="C546" s="15"/>
      <c r="D546" s="15"/>
      <c r="E546" s="15"/>
    </row>
    <row r="547" spans="1:5" ht="15.75">
      <c r="A547" s="16"/>
      <c r="B547" s="15"/>
      <c r="C547" s="15"/>
      <c r="D547" s="15"/>
      <c r="E547" s="15"/>
    </row>
    <row r="548" spans="1:5" ht="15.75">
      <c r="A548" s="16"/>
      <c r="B548" s="15"/>
      <c r="C548" s="15"/>
      <c r="D548" s="15"/>
      <c r="E548" s="15"/>
    </row>
    <row r="549" spans="1:5" ht="15.75">
      <c r="A549" s="16"/>
      <c r="B549" s="15"/>
      <c r="C549" s="15"/>
      <c r="D549" s="15"/>
      <c r="E549" s="15"/>
    </row>
    <row r="550" spans="1:5" ht="15.75">
      <c r="A550" s="16"/>
      <c r="B550" s="15"/>
      <c r="C550" s="15"/>
      <c r="D550" s="15"/>
      <c r="E550" s="15"/>
    </row>
    <row r="551" spans="1:5" ht="15.75">
      <c r="A551" s="16"/>
      <c r="B551" s="15"/>
      <c r="C551" s="15"/>
      <c r="D551" s="15"/>
      <c r="E551" s="15"/>
    </row>
    <row r="552" spans="1:5" ht="15.75">
      <c r="A552" s="16"/>
      <c r="B552" s="15"/>
      <c r="C552" s="15"/>
      <c r="D552" s="15"/>
      <c r="E552" s="15"/>
    </row>
    <row r="553" spans="1:5" ht="15.75">
      <c r="A553" s="16"/>
      <c r="B553" s="15"/>
      <c r="C553" s="15"/>
      <c r="D553" s="15"/>
      <c r="E553" s="15"/>
    </row>
    <row r="554" spans="1:5" ht="15.75">
      <c r="A554" s="16"/>
      <c r="B554" s="15"/>
      <c r="C554" s="15"/>
      <c r="D554" s="15"/>
      <c r="E554" s="15"/>
    </row>
    <row r="555" spans="1:5" ht="15.75">
      <c r="A555" s="16"/>
      <c r="B555" s="15"/>
      <c r="C555" s="15"/>
      <c r="D555" s="15"/>
      <c r="E555" s="15"/>
    </row>
    <row r="556" spans="1:5" ht="15.75">
      <c r="A556" s="16"/>
      <c r="B556" s="15"/>
      <c r="C556" s="15"/>
      <c r="D556" s="15"/>
      <c r="E556" s="15"/>
    </row>
    <row r="557" spans="1:5" ht="15.75">
      <c r="A557" s="16"/>
      <c r="B557" s="15"/>
      <c r="C557" s="15"/>
      <c r="D557" s="15"/>
      <c r="E557" s="15"/>
    </row>
    <row r="558" spans="1:5" ht="15.75">
      <c r="A558" s="16"/>
      <c r="B558" s="15"/>
      <c r="C558" s="15"/>
      <c r="D558" s="15"/>
      <c r="E558" s="15"/>
    </row>
    <row r="559" spans="1:5" ht="15.75">
      <c r="A559" s="16"/>
      <c r="B559" s="15"/>
      <c r="C559" s="15"/>
      <c r="D559" s="15"/>
      <c r="E559" s="15"/>
    </row>
    <row r="560" spans="1:5" ht="15.75">
      <c r="A560" s="16"/>
      <c r="B560" s="15"/>
      <c r="C560" s="15"/>
      <c r="D560" s="15"/>
      <c r="E560" s="15"/>
    </row>
    <row r="561" spans="1:5" ht="15.75">
      <c r="A561" s="16"/>
      <c r="B561" s="15"/>
      <c r="C561" s="15"/>
      <c r="D561" s="15"/>
      <c r="E561" s="15"/>
    </row>
    <row r="562" spans="1:5" ht="15.75">
      <c r="A562" s="16"/>
      <c r="B562" s="15"/>
      <c r="C562" s="15"/>
      <c r="D562" s="15"/>
      <c r="E562" s="15"/>
    </row>
    <row r="563" spans="1:5" ht="15.75">
      <c r="A563" s="16"/>
      <c r="B563" s="15"/>
      <c r="C563" s="15"/>
      <c r="D563" s="15"/>
      <c r="E563" s="15"/>
    </row>
    <row r="564" spans="1:5" ht="15.75">
      <c r="A564" s="16"/>
      <c r="B564" s="15"/>
      <c r="C564" s="15"/>
      <c r="D564" s="15"/>
      <c r="E564" s="15"/>
    </row>
    <row r="565" spans="1:5" ht="15.75">
      <c r="A565" s="16"/>
      <c r="B565" s="15"/>
      <c r="C565" s="15"/>
      <c r="D565" s="15"/>
      <c r="E565" s="15"/>
    </row>
    <row r="566" spans="1:5" ht="15.75">
      <c r="A566" s="16"/>
      <c r="B566" s="15"/>
      <c r="C566" s="15"/>
      <c r="D566" s="15"/>
      <c r="E566" s="15"/>
    </row>
    <row r="567" spans="1:5" ht="15.75">
      <c r="A567" s="16"/>
      <c r="B567" s="15"/>
      <c r="C567" s="15"/>
      <c r="D567" s="15"/>
      <c r="E567" s="15"/>
    </row>
    <row r="568" spans="1:5" ht="15.75">
      <c r="A568" s="16"/>
      <c r="B568" s="15"/>
      <c r="C568" s="15"/>
      <c r="D568" s="15"/>
      <c r="E568" s="15"/>
    </row>
    <row r="569" spans="1:5" ht="15.75">
      <c r="A569" s="16"/>
      <c r="B569" s="15"/>
      <c r="C569" s="15"/>
      <c r="D569" s="15"/>
      <c r="E569" s="15"/>
    </row>
    <row r="570" spans="1:5" ht="15.75">
      <c r="A570" s="16"/>
      <c r="B570" s="15"/>
      <c r="C570" s="15"/>
      <c r="D570" s="15"/>
      <c r="E570" s="15"/>
    </row>
    <row r="571" spans="1:5" ht="15.75">
      <c r="A571" s="16"/>
      <c r="B571" s="15"/>
      <c r="C571" s="15"/>
      <c r="D571" s="15"/>
      <c r="E571" s="15"/>
    </row>
    <row r="572" spans="1:5" ht="15.75">
      <c r="A572" s="16"/>
      <c r="B572" s="15"/>
      <c r="C572" s="15"/>
      <c r="D572" s="15"/>
      <c r="E572" s="15"/>
    </row>
    <row r="573" spans="1:5" ht="15.75">
      <c r="A573" s="16"/>
      <c r="B573" s="15"/>
      <c r="C573" s="15"/>
      <c r="D573" s="15"/>
      <c r="E573" s="15"/>
    </row>
    <row r="574" spans="1:5" ht="15.75">
      <c r="A574" s="16"/>
      <c r="B574" s="15"/>
      <c r="C574" s="15"/>
      <c r="D574" s="15"/>
      <c r="E574" s="15"/>
    </row>
    <row r="575" spans="1:5" ht="15.75">
      <c r="A575" s="16"/>
      <c r="B575" s="15"/>
      <c r="C575" s="15"/>
      <c r="D575" s="15"/>
      <c r="E575" s="15"/>
    </row>
    <row r="576" spans="1:5" ht="15.75">
      <c r="A576" s="16"/>
      <c r="B576" s="15"/>
      <c r="C576" s="15"/>
      <c r="D576" s="15"/>
      <c r="E576" s="15"/>
    </row>
    <row r="577" spans="1:5" ht="15.75">
      <c r="A577" s="16"/>
      <c r="B577" s="15"/>
      <c r="C577" s="15"/>
      <c r="D577" s="15"/>
      <c r="E577" s="15"/>
    </row>
    <row r="578" spans="1:5" ht="15.75">
      <c r="A578" s="16"/>
      <c r="B578" s="15"/>
      <c r="C578" s="15"/>
      <c r="D578" s="15"/>
      <c r="E578" s="15"/>
    </row>
    <row r="579" spans="1:5" ht="15.75">
      <c r="A579" s="16"/>
      <c r="B579" s="15"/>
      <c r="C579" s="15"/>
      <c r="D579" s="15"/>
      <c r="E579" s="15"/>
    </row>
    <row r="580" spans="1:5" ht="15.75">
      <c r="A580" s="16"/>
      <c r="B580" s="15"/>
      <c r="C580" s="15"/>
      <c r="D580" s="15"/>
      <c r="E580" s="15"/>
    </row>
    <row r="581" spans="1:5" ht="15.75">
      <c r="A581" s="16"/>
      <c r="B581" s="15"/>
      <c r="C581" s="15"/>
      <c r="D581" s="15"/>
      <c r="E581" s="15"/>
    </row>
    <row r="582" spans="1:5" ht="15.75">
      <c r="A582" s="16"/>
      <c r="B582" s="15"/>
      <c r="C582" s="15"/>
      <c r="D582" s="15"/>
      <c r="E582" s="15"/>
    </row>
    <row r="583" spans="1:5" ht="15.75">
      <c r="A583" s="16"/>
      <c r="B583" s="15"/>
      <c r="C583" s="15"/>
      <c r="D583" s="15"/>
      <c r="E583" s="15"/>
    </row>
    <row r="584" spans="1:5" ht="15.75">
      <c r="A584" s="16"/>
      <c r="B584" s="15"/>
      <c r="C584" s="15"/>
      <c r="D584" s="15"/>
      <c r="E584" s="15"/>
    </row>
    <row r="585" spans="1:5" ht="15.75">
      <c r="A585" s="16"/>
      <c r="B585" s="15"/>
      <c r="C585" s="15"/>
      <c r="D585" s="15"/>
      <c r="E585" s="15"/>
    </row>
    <row r="586" spans="1:5" ht="15.75">
      <c r="A586" s="16"/>
      <c r="B586" s="15"/>
      <c r="C586" s="15"/>
      <c r="D586" s="15"/>
      <c r="E586" s="15"/>
    </row>
    <row r="587" spans="1:5" ht="15.75">
      <c r="A587" s="16"/>
      <c r="B587" s="15"/>
      <c r="C587" s="15"/>
      <c r="D587" s="15"/>
      <c r="E587" s="15"/>
    </row>
    <row r="588" spans="1:5" ht="15.75">
      <c r="A588" s="16"/>
      <c r="B588" s="15"/>
      <c r="C588" s="15"/>
      <c r="D588" s="15"/>
      <c r="E588" s="15"/>
    </row>
    <row r="589" spans="1:5" ht="15.75">
      <c r="A589" s="16"/>
      <c r="B589" s="15"/>
      <c r="C589" s="15"/>
      <c r="D589" s="15"/>
      <c r="E589" s="15"/>
    </row>
    <row r="590" spans="1:5" ht="15.75">
      <c r="A590" s="16"/>
      <c r="B590" s="15"/>
      <c r="C590" s="15"/>
      <c r="D590" s="15"/>
      <c r="E590" s="15"/>
    </row>
    <row r="591" spans="1:5" ht="15.75">
      <c r="A591" s="16"/>
      <c r="B591" s="15"/>
      <c r="C591" s="15"/>
      <c r="D591" s="15"/>
      <c r="E591" s="15"/>
    </row>
    <row r="592" spans="1:5" ht="15.75">
      <c r="A592" s="16"/>
      <c r="B592" s="15"/>
      <c r="C592" s="15"/>
      <c r="D592" s="15"/>
      <c r="E592" s="15"/>
    </row>
    <row r="593" spans="1:5" ht="15.75">
      <c r="A593" s="16"/>
      <c r="B593" s="15"/>
      <c r="C593" s="15"/>
      <c r="D593" s="15"/>
      <c r="E593" s="15"/>
    </row>
    <row r="594" spans="1:5" ht="15.75">
      <c r="A594" s="16"/>
      <c r="B594" s="15"/>
      <c r="C594" s="15"/>
      <c r="D594" s="15"/>
      <c r="E594" s="15"/>
    </row>
    <row r="595" spans="1:5" ht="15.75">
      <c r="A595" s="16"/>
      <c r="B595" s="15"/>
      <c r="C595" s="15"/>
      <c r="D595" s="15"/>
      <c r="E595" s="15"/>
    </row>
    <row r="596" spans="1:5" ht="15.75">
      <c r="A596" s="16"/>
      <c r="B596" s="15"/>
      <c r="C596" s="15"/>
      <c r="D596" s="15"/>
      <c r="E596" s="15"/>
    </row>
    <row r="597" spans="1:5" ht="15.75">
      <c r="A597" s="16"/>
      <c r="B597" s="15"/>
      <c r="C597" s="15"/>
      <c r="D597" s="15"/>
      <c r="E597" s="15"/>
    </row>
    <row r="598" spans="1:5" ht="15.75">
      <c r="A598" s="16"/>
      <c r="B598" s="15"/>
      <c r="C598" s="15"/>
      <c r="D598" s="15"/>
      <c r="E598" s="15"/>
    </row>
    <row r="599" spans="1:5" ht="15.75">
      <c r="A599" s="16"/>
      <c r="B599" s="15"/>
      <c r="C599" s="15"/>
      <c r="D599" s="15"/>
      <c r="E599" s="15"/>
    </row>
    <row r="600" spans="1:5" ht="15.75">
      <c r="A600" s="16"/>
      <c r="B600" s="15"/>
      <c r="C600" s="15"/>
      <c r="D600" s="15"/>
      <c r="E600" s="15"/>
    </row>
    <row r="601" spans="1:5" ht="15.75">
      <c r="A601" s="16"/>
      <c r="B601" s="15"/>
      <c r="C601" s="15"/>
      <c r="D601" s="15"/>
      <c r="E601" s="15"/>
    </row>
    <row r="602" spans="1:5" ht="15.75">
      <c r="A602" s="16"/>
      <c r="B602" s="15"/>
      <c r="C602" s="15"/>
      <c r="D602" s="15"/>
      <c r="E602" s="15"/>
    </row>
    <row r="603" spans="1:5" ht="15.75">
      <c r="A603" s="16"/>
      <c r="B603" s="15"/>
      <c r="C603" s="15"/>
      <c r="D603" s="15"/>
      <c r="E603" s="15"/>
    </row>
    <row r="604" spans="1:5" ht="15.75">
      <c r="A604" s="16"/>
      <c r="B604" s="15"/>
      <c r="C604" s="15"/>
      <c r="D604" s="15"/>
      <c r="E604" s="15"/>
    </row>
    <row r="605" spans="1:5" ht="15.75">
      <c r="A605" s="16"/>
      <c r="B605" s="15"/>
      <c r="C605" s="15"/>
      <c r="D605" s="15"/>
      <c r="E605" s="15"/>
    </row>
    <row r="606" spans="1:5" ht="15.75">
      <c r="A606" s="16"/>
      <c r="B606" s="15"/>
      <c r="C606" s="15"/>
      <c r="D606" s="15"/>
      <c r="E606" s="15"/>
    </row>
    <row r="607" spans="1:5" ht="15.75">
      <c r="A607" s="16"/>
      <c r="B607" s="15"/>
      <c r="C607" s="15"/>
      <c r="D607" s="15"/>
      <c r="E607" s="15"/>
    </row>
    <row r="608" spans="1:5" ht="15.75">
      <c r="A608" s="16"/>
      <c r="B608" s="15"/>
      <c r="C608" s="15"/>
      <c r="D608" s="15"/>
      <c r="E608" s="15"/>
    </row>
    <row r="609" spans="1:5" ht="15.75">
      <c r="A609" s="16"/>
      <c r="B609" s="15"/>
      <c r="C609" s="15"/>
      <c r="D609" s="15"/>
      <c r="E609" s="15"/>
    </row>
    <row r="610" spans="1:5" ht="15.75">
      <c r="A610" s="16"/>
      <c r="B610" s="15"/>
      <c r="C610" s="15"/>
      <c r="D610" s="15"/>
      <c r="E610" s="15"/>
    </row>
    <row r="611" spans="1:5" ht="15.75">
      <c r="A611" s="16"/>
      <c r="B611" s="15"/>
      <c r="C611" s="15"/>
      <c r="D611" s="15"/>
      <c r="E611" s="15"/>
    </row>
    <row r="612" spans="1:5" ht="15.75">
      <c r="A612" s="16"/>
      <c r="B612" s="15"/>
      <c r="C612" s="15"/>
      <c r="D612" s="15"/>
      <c r="E612" s="15"/>
    </row>
    <row r="613" spans="1:5" ht="15.75">
      <c r="A613" s="16"/>
      <c r="B613" s="15"/>
      <c r="C613" s="15"/>
      <c r="D613" s="15"/>
      <c r="E613" s="15"/>
    </row>
    <row r="614" spans="1:5" ht="15.75">
      <c r="A614" s="16"/>
      <c r="B614" s="15"/>
      <c r="C614" s="15"/>
      <c r="D614" s="15"/>
      <c r="E614" s="15"/>
    </row>
    <row r="615" spans="1:5" ht="15.75">
      <c r="A615" s="16"/>
      <c r="B615" s="15"/>
      <c r="C615" s="15"/>
      <c r="D615" s="15"/>
      <c r="E615" s="15"/>
    </row>
    <row r="616" spans="1:5" ht="15.75">
      <c r="A616" s="16"/>
      <c r="B616" s="15"/>
      <c r="C616" s="15"/>
      <c r="D616" s="15"/>
      <c r="E616" s="15"/>
    </row>
    <row r="617" spans="1:5" ht="15.75">
      <c r="A617" s="16"/>
      <c r="B617" s="15"/>
      <c r="C617" s="15"/>
      <c r="D617" s="15"/>
      <c r="E617" s="15"/>
    </row>
    <row r="618" spans="1:5" ht="15.75">
      <c r="A618" s="16"/>
      <c r="B618" s="15"/>
      <c r="C618" s="15"/>
      <c r="D618" s="15"/>
      <c r="E618" s="15"/>
    </row>
    <row r="619" spans="1:5" ht="15.75">
      <c r="A619" s="16"/>
      <c r="B619" s="15"/>
      <c r="C619" s="15"/>
      <c r="D619" s="15"/>
      <c r="E619" s="15"/>
    </row>
    <row r="620" spans="1:5" ht="15.75">
      <c r="A620" s="16"/>
      <c r="B620" s="15"/>
      <c r="C620" s="15"/>
      <c r="D620" s="15"/>
      <c r="E620" s="15"/>
    </row>
    <row r="621" spans="1:5" ht="15.75">
      <c r="A621" s="16"/>
      <c r="B621" s="15"/>
      <c r="C621" s="15"/>
      <c r="D621" s="15"/>
      <c r="E621" s="15"/>
    </row>
    <row r="622" spans="1:5" ht="15.75">
      <c r="A622" s="16"/>
      <c r="B622" s="15"/>
      <c r="C622" s="15"/>
      <c r="D622" s="15"/>
      <c r="E622" s="15"/>
    </row>
    <row r="623" spans="1:5" ht="15.75">
      <c r="A623" s="16"/>
      <c r="B623" s="15"/>
      <c r="C623" s="15"/>
      <c r="D623" s="15"/>
      <c r="E623" s="15"/>
    </row>
    <row r="624" spans="1:5" ht="15.75">
      <c r="A624" s="16"/>
      <c r="B624" s="15"/>
      <c r="C624" s="15"/>
      <c r="D624" s="15"/>
      <c r="E624" s="15"/>
    </row>
    <row r="625" spans="1:5" ht="15.75">
      <c r="A625" s="16"/>
      <c r="B625" s="15"/>
      <c r="C625" s="15"/>
      <c r="D625" s="15"/>
      <c r="E625" s="15"/>
    </row>
    <row r="626" spans="1:5" ht="15.75">
      <c r="A626" s="16"/>
      <c r="B626" s="15"/>
      <c r="C626" s="15"/>
      <c r="D626" s="15"/>
      <c r="E626" s="15"/>
    </row>
    <row r="627" spans="1:5" ht="15.75">
      <c r="A627" s="16"/>
      <c r="B627" s="15"/>
      <c r="C627" s="15"/>
      <c r="D627" s="15"/>
      <c r="E627" s="15"/>
    </row>
    <row r="628" spans="1:5" ht="15.75">
      <c r="A628" s="16"/>
      <c r="B628" s="15"/>
      <c r="C628" s="15"/>
      <c r="D628" s="15"/>
      <c r="E628" s="15"/>
    </row>
    <row r="629" spans="1:5" ht="15.75">
      <c r="A629" s="16"/>
      <c r="B629" s="15"/>
      <c r="C629" s="15"/>
      <c r="D629" s="15"/>
      <c r="E629" s="15"/>
    </row>
    <row r="630" spans="1:5" ht="15.75">
      <c r="A630" s="16"/>
      <c r="B630" s="15"/>
      <c r="C630" s="15"/>
      <c r="D630" s="15"/>
      <c r="E630" s="15"/>
    </row>
    <row r="631" spans="1:5" ht="15.75">
      <c r="A631" s="16"/>
      <c r="B631" s="15"/>
      <c r="C631" s="15"/>
      <c r="D631" s="15"/>
      <c r="E631" s="15"/>
    </row>
    <row r="632" spans="1:5" ht="15.75">
      <c r="A632" s="16"/>
      <c r="B632" s="15"/>
      <c r="C632" s="15"/>
      <c r="D632" s="15"/>
      <c r="E632" s="15"/>
    </row>
    <row r="633" spans="1:5" ht="15.75">
      <c r="A633" s="16"/>
      <c r="B633" s="15"/>
      <c r="C633" s="15"/>
      <c r="D633" s="15"/>
      <c r="E633" s="15"/>
    </row>
    <row r="634" spans="1:5" ht="15.75">
      <c r="A634" s="16"/>
      <c r="B634" s="15"/>
      <c r="C634" s="15"/>
      <c r="D634" s="15"/>
      <c r="E634" s="15"/>
    </row>
    <row r="635" spans="1:5" ht="15.75">
      <c r="A635" s="16"/>
      <c r="B635" s="15"/>
      <c r="C635" s="15"/>
      <c r="D635" s="15"/>
      <c r="E635" s="15"/>
    </row>
    <row r="636" spans="1:5" ht="15.75">
      <c r="A636" s="16"/>
      <c r="B636" s="15"/>
      <c r="C636" s="15"/>
      <c r="D636" s="15"/>
      <c r="E636" s="15"/>
    </row>
    <row r="637" spans="1:5" ht="15.75">
      <c r="A637" s="16"/>
      <c r="B637" s="15"/>
      <c r="C637" s="15"/>
      <c r="D637" s="15"/>
      <c r="E637" s="15"/>
    </row>
    <row r="638" spans="1:5" ht="15.75">
      <c r="A638" s="16"/>
      <c r="B638" s="15"/>
      <c r="C638" s="15"/>
      <c r="D638" s="15"/>
      <c r="E638" s="15"/>
    </row>
    <row r="639" spans="1:5" ht="15.75">
      <c r="A639" s="16"/>
      <c r="B639" s="15"/>
      <c r="C639" s="15"/>
      <c r="D639" s="15"/>
      <c r="E639" s="15"/>
    </row>
    <row r="640" spans="1:5" ht="15.75">
      <c r="A640" s="16"/>
      <c r="B640" s="15"/>
      <c r="C640" s="15"/>
      <c r="D640" s="15"/>
      <c r="E640" s="15"/>
    </row>
    <row r="641" spans="1:5" ht="15.75">
      <c r="A641" s="16"/>
      <c r="B641" s="15"/>
      <c r="C641" s="15"/>
      <c r="D641" s="15"/>
      <c r="E641" s="15"/>
    </row>
    <row r="642" spans="1:5" ht="15.75">
      <c r="A642" s="16"/>
      <c r="B642" s="15"/>
      <c r="C642" s="15"/>
      <c r="D642" s="15"/>
      <c r="E642" s="15"/>
    </row>
    <row r="643" spans="1:5" ht="15.75">
      <c r="A643" s="16"/>
      <c r="B643" s="15"/>
      <c r="C643" s="15"/>
      <c r="D643" s="15"/>
      <c r="E643" s="15"/>
    </row>
    <row r="644" spans="1:5" ht="15.75">
      <c r="A644" s="16"/>
      <c r="B644" s="15"/>
      <c r="C644" s="15"/>
      <c r="D644" s="15"/>
      <c r="E644" s="15"/>
    </row>
    <row r="645" spans="1:5" ht="15.75">
      <c r="A645" s="16"/>
      <c r="B645" s="15"/>
      <c r="C645" s="15"/>
      <c r="D645" s="15"/>
      <c r="E645" s="15"/>
    </row>
    <row r="646" spans="1:5" ht="15.75">
      <c r="A646" s="16"/>
      <c r="B646" s="15"/>
      <c r="C646" s="15"/>
      <c r="D646" s="15"/>
      <c r="E646" s="15"/>
    </row>
    <row r="647" spans="1:5" ht="15.75">
      <c r="A647" s="16"/>
      <c r="B647" s="15"/>
      <c r="C647" s="15"/>
      <c r="D647" s="15"/>
      <c r="E647" s="15"/>
    </row>
    <row r="648" spans="1:5" ht="15.75">
      <c r="A648" s="16"/>
      <c r="B648" s="15"/>
      <c r="C648" s="15"/>
      <c r="D648" s="15"/>
      <c r="E648" s="15"/>
    </row>
    <row r="649" spans="1:5" ht="15.75">
      <c r="A649" s="16"/>
      <c r="B649" s="15"/>
      <c r="C649" s="15"/>
      <c r="D649" s="15"/>
      <c r="E649" s="15"/>
    </row>
    <row r="650" spans="1:5" ht="15.75">
      <c r="A650" s="16"/>
      <c r="B650" s="15"/>
      <c r="C650" s="15"/>
      <c r="D650" s="15"/>
      <c r="E650" s="15"/>
    </row>
    <row r="651" spans="1:5" ht="15.75">
      <c r="A651" s="16"/>
      <c r="B651" s="15"/>
      <c r="C651" s="15"/>
      <c r="D651" s="15"/>
      <c r="E651" s="15"/>
    </row>
    <row r="652" spans="1:5" ht="15.75">
      <c r="A652" s="16"/>
      <c r="B652" s="15"/>
      <c r="C652" s="15"/>
      <c r="D652" s="15"/>
      <c r="E652" s="15"/>
    </row>
    <row r="653" spans="1:5" ht="15.75">
      <c r="A653" s="16"/>
      <c r="B653" s="15"/>
      <c r="C653" s="15"/>
      <c r="D653" s="15"/>
      <c r="E653" s="15"/>
    </row>
    <row r="654" spans="1:5" ht="15.75">
      <c r="A654" s="16"/>
      <c r="B654" s="15"/>
      <c r="C654" s="15"/>
      <c r="D654" s="15"/>
      <c r="E654" s="15"/>
    </row>
    <row r="655" spans="1:5" ht="15.75">
      <c r="A655" s="16"/>
      <c r="B655" s="15"/>
      <c r="C655" s="15"/>
      <c r="D655" s="15"/>
      <c r="E655" s="15"/>
    </row>
    <row r="656" spans="1:5" ht="15.75">
      <c r="A656" s="16"/>
      <c r="B656" s="15"/>
      <c r="C656" s="15"/>
      <c r="D656" s="15"/>
      <c r="E656" s="15"/>
    </row>
    <row r="657" spans="1:5" ht="15.75">
      <c r="A657" s="16"/>
      <c r="B657" s="15"/>
      <c r="C657" s="15"/>
      <c r="D657" s="15"/>
      <c r="E657" s="15"/>
    </row>
    <row r="658" spans="1:5" ht="15.75">
      <c r="A658" s="16"/>
      <c r="B658" s="15"/>
      <c r="C658" s="15"/>
      <c r="D658" s="15"/>
      <c r="E658" s="15"/>
    </row>
    <row r="659" spans="1:5" ht="15.75">
      <c r="A659" s="16"/>
      <c r="B659" s="15"/>
      <c r="C659" s="15"/>
      <c r="D659" s="15"/>
      <c r="E659" s="15"/>
    </row>
    <row r="660" spans="1:5" ht="15.75">
      <c r="A660" s="16"/>
      <c r="B660" s="15"/>
      <c r="C660" s="15"/>
      <c r="D660" s="15"/>
      <c r="E660" s="15"/>
    </row>
    <row r="661" spans="1:5" ht="15.75">
      <c r="A661" s="16"/>
      <c r="B661" s="15"/>
      <c r="C661" s="15"/>
      <c r="D661" s="15"/>
      <c r="E661" s="15"/>
    </row>
    <row r="662" spans="1:5" ht="15.75">
      <c r="A662" s="16"/>
      <c r="B662" s="15"/>
      <c r="C662" s="15"/>
      <c r="D662" s="15"/>
      <c r="E662" s="15"/>
    </row>
    <row r="663" spans="1:5" ht="15.75">
      <c r="A663" s="16"/>
      <c r="B663" s="15"/>
      <c r="C663" s="15"/>
      <c r="D663" s="15"/>
      <c r="E663" s="15"/>
    </row>
    <row r="664" spans="1:5" ht="15.75">
      <c r="A664" s="16"/>
      <c r="B664" s="15"/>
      <c r="C664" s="15"/>
      <c r="D664" s="15"/>
      <c r="E664" s="15"/>
    </row>
    <row r="665" spans="1:5" ht="15.75">
      <c r="A665" s="16"/>
      <c r="B665" s="15"/>
      <c r="C665" s="15"/>
      <c r="D665" s="15"/>
      <c r="E665" s="15"/>
    </row>
    <row r="666" spans="1:5" ht="15.75">
      <c r="A666" s="16"/>
      <c r="B666" s="15"/>
      <c r="C666" s="15"/>
      <c r="D666" s="15"/>
      <c r="E666" s="15"/>
    </row>
    <row r="667" spans="1:5" ht="15.75">
      <c r="A667" s="16"/>
      <c r="B667" s="15"/>
      <c r="C667" s="15"/>
      <c r="D667" s="15"/>
      <c r="E667" s="15"/>
    </row>
    <row r="668" spans="1:5" ht="15.75">
      <c r="A668" s="16"/>
      <c r="B668" s="15"/>
      <c r="C668" s="15"/>
      <c r="D668" s="15"/>
      <c r="E668" s="15"/>
    </row>
    <row r="669" spans="1:5" ht="15.75">
      <c r="A669" s="16"/>
      <c r="B669" s="15"/>
      <c r="C669" s="15"/>
      <c r="D669" s="15"/>
      <c r="E669" s="15"/>
    </row>
    <row r="670" spans="1:5" ht="15.75">
      <c r="A670" s="16"/>
      <c r="B670" s="15"/>
      <c r="C670" s="15"/>
      <c r="D670" s="15"/>
      <c r="E670" s="15"/>
    </row>
    <row r="671" spans="1:5" ht="15.75">
      <c r="A671" s="16"/>
      <c r="B671" s="15"/>
      <c r="C671" s="15"/>
      <c r="D671" s="15"/>
      <c r="E671" s="15"/>
    </row>
    <row r="672" spans="1:5" ht="15.75">
      <c r="A672" s="16"/>
      <c r="B672" s="15"/>
      <c r="C672" s="15"/>
      <c r="D672" s="15"/>
      <c r="E672" s="15"/>
    </row>
    <row r="673" spans="1:5" ht="15.75">
      <c r="A673" s="16"/>
      <c r="B673" s="15"/>
      <c r="C673" s="15"/>
      <c r="D673" s="15"/>
      <c r="E673" s="15"/>
    </row>
    <row r="674" spans="1:5" ht="15.75">
      <c r="A674" s="16"/>
      <c r="B674" s="15"/>
      <c r="C674" s="15"/>
      <c r="D674" s="15"/>
      <c r="E674" s="15"/>
    </row>
    <row r="675" spans="1:5" ht="15.75">
      <c r="A675" s="16"/>
      <c r="B675" s="15"/>
      <c r="C675" s="15"/>
      <c r="D675" s="15"/>
      <c r="E675" s="15"/>
    </row>
    <row r="676" spans="1:5" ht="15.75">
      <c r="A676" s="16"/>
      <c r="B676" s="15"/>
      <c r="C676" s="15"/>
      <c r="D676" s="15"/>
      <c r="E676" s="15"/>
    </row>
    <row r="677" spans="1:5" ht="15.75">
      <c r="A677" s="16"/>
      <c r="B677" s="15"/>
      <c r="C677" s="15"/>
      <c r="D677" s="15"/>
      <c r="E677" s="15"/>
    </row>
    <row r="678" spans="1:5" ht="15.75">
      <c r="A678" s="16"/>
      <c r="B678" s="15"/>
      <c r="C678" s="15"/>
      <c r="D678" s="15"/>
      <c r="E678" s="15"/>
    </row>
    <row r="679" spans="1:5" ht="15.75">
      <c r="A679" s="16"/>
      <c r="B679" s="15"/>
      <c r="C679" s="15"/>
      <c r="D679" s="15"/>
      <c r="E679" s="15"/>
    </row>
    <row r="680" spans="1:5" ht="15.75">
      <c r="A680" s="16"/>
      <c r="B680" s="15"/>
      <c r="C680" s="15"/>
      <c r="D680" s="15"/>
      <c r="E680" s="15"/>
    </row>
    <row r="681" spans="1:5" ht="15.75">
      <c r="A681" s="16"/>
      <c r="B681" s="15"/>
      <c r="C681" s="15"/>
      <c r="D681" s="15"/>
      <c r="E681" s="15"/>
    </row>
    <row r="682" spans="1:5" ht="15.75">
      <c r="A682" s="16"/>
      <c r="B682" s="15"/>
      <c r="C682" s="15"/>
      <c r="D682" s="15"/>
      <c r="E682" s="15"/>
    </row>
    <row r="683" spans="1:5" ht="15.75">
      <c r="A683" s="16"/>
      <c r="B683" s="15"/>
      <c r="C683" s="15"/>
      <c r="D683" s="15"/>
      <c r="E683" s="15"/>
    </row>
    <row r="684" spans="1:5" ht="15.75">
      <c r="A684" s="16"/>
      <c r="B684" s="15"/>
      <c r="C684" s="15"/>
      <c r="D684" s="15"/>
      <c r="E684" s="15"/>
    </row>
    <row r="685" spans="1:5" ht="15.75">
      <c r="A685" s="16"/>
      <c r="B685" s="15"/>
      <c r="C685" s="15"/>
      <c r="D685" s="15"/>
      <c r="E685" s="15"/>
    </row>
    <row r="686" spans="1:5" ht="15.75">
      <c r="A686" s="16"/>
      <c r="B686" s="15"/>
      <c r="C686" s="15"/>
      <c r="D686" s="15"/>
      <c r="E686" s="15"/>
    </row>
    <row r="687" spans="1:5" ht="15.75">
      <c r="A687" s="16"/>
      <c r="B687" s="15"/>
      <c r="C687" s="15"/>
      <c r="D687" s="15"/>
      <c r="E687" s="15"/>
    </row>
    <row r="688" spans="1:5" ht="15.75">
      <c r="A688" s="16"/>
      <c r="B688" s="15"/>
      <c r="C688" s="15"/>
      <c r="D688" s="15"/>
      <c r="E688" s="15"/>
    </row>
    <row r="689" spans="1:5" ht="15.75">
      <c r="A689" s="16"/>
      <c r="B689" s="15"/>
      <c r="C689" s="15"/>
      <c r="D689" s="15"/>
      <c r="E689" s="15"/>
    </row>
    <row r="690" spans="1:5" ht="15.75">
      <c r="A690" s="16"/>
      <c r="B690" s="15"/>
      <c r="C690" s="15"/>
      <c r="D690" s="15"/>
      <c r="E690" s="15"/>
    </row>
    <row r="691" spans="1:5" ht="15.75">
      <c r="A691" s="16"/>
      <c r="B691" s="15"/>
      <c r="C691" s="15"/>
      <c r="D691" s="15"/>
      <c r="E691" s="15"/>
    </row>
    <row r="692" spans="1:5" ht="15.75">
      <c r="A692" s="16"/>
      <c r="B692" s="15"/>
      <c r="C692" s="15"/>
      <c r="D692" s="15"/>
      <c r="E692" s="15"/>
    </row>
    <row r="693" spans="1:5" ht="15.75">
      <c r="A693" s="16"/>
      <c r="B693" s="15"/>
      <c r="C693" s="15"/>
      <c r="D693" s="15"/>
      <c r="E693" s="15"/>
    </row>
    <row r="694" spans="1:5" ht="15.75">
      <c r="A694" s="16"/>
      <c r="B694" s="15"/>
      <c r="C694" s="15"/>
      <c r="D694" s="15"/>
      <c r="E694" s="15"/>
    </row>
    <row r="695" spans="1:5" ht="15.75">
      <c r="A695" s="16"/>
      <c r="B695" s="15"/>
      <c r="C695" s="15"/>
      <c r="D695" s="15"/>
      <c r="E695" s="15"/>
    </row>
    <row r="696" spans="1:5" ht="15.75">
      <c r="A696" s="16"/>
      <c r="B696" s="15"/>
      <c r="C696" s="15"/>
      <c r="D696" s="15"/>
      <c r="E696" s="15"/>
    </row>
    <row r="697" spans="1:5" ht="15.75">
      <c r="A697" s="16"/>
      <c r="B697" s="15"/>
      <c r="C697" s="15"/>
      <c r="D697" s="15"/>
      <c r="E697" s="15"/>
    </row>
    <row r="698" spans="1:5" ht="15.75">
      <c r="A698" s="16"/>
      <c r="B698" s="15"/>
      <c r="C698" s="15"/>
      <c r="D698" s="15"/>
      <c r="E698" s="15"/>
    </row>
    <row r="699" spans="1:5" ht="15.75">
      <c r="A699" s="16"/>
      <c r="B699" s="15"/>
      <c r="C699" s="15"/>
      <c r="D699" s="15"/>
      <c r="E699" s="15"/>
    </row>
    <row r="700" spans="1:5" ht="15.75">
      <c r="A700" s="16"/>
      <c r="B700" s="15"/>
      <c r="C700" s="15"/>
      <c r="D700" s="15"/>
      <c r="E700" s="15"/>
    </row>
    <row r="701" spans="1:5" ht="15.75">
      <c r="A701" s="16"/>
      <c r="B701" s="15"/>
      <c r="C701" s="15"/>
      <c r="D701" s="15"/>
      <c r="E701" s="15"/>
    </row>
    <row r="702" spans="1:5" ht="15.75">
      <c r="A702" s="16"/>
      <c r="B702" s="15"/>
      <c r="C702" s="15"/>
      <c r="D702" s="15"/>
      <c r="E702" s="15"/>
    </row>
    <row r="703" spans="1:5" ht="15.75">
      <c r="A703" s="16"/>
      <c r="B703" s="15"/>
      <c r="C703" s="15"/>
      <c r="D703" s="15"/>
      <c r="E703" s="15"/>
    </row>
    <row r="704" spans="1:5" ht="15.75">
      <c r="A704" s="16"/>
      <c r="B704" s="15"/>
      <c r="C704" s="15"/>
      <c r="D704" s="15"/>
      <c r="E704" s="15"/>
    </row>
    <row r="705" spans="1:5" ht="15.75">
      <c r="A705" s="16"/>
      <c r="B705" s="15"/>
      <c r="C705" s="15"/>
      <c r="D705" s="15"/>
      <c r="E705" s="15"/>
    </row>
    <row r="706" spans="1:5" ht="15.75">
      <c r="A706" s="16"/>
      <c r="B706" s="15"/>
      <c r="C706" s="15"/>
      <c r="D706" s="15"/>
      <c r="E706" s="15"/>
    </row>
    <row r="707" spans="1:5" ht="15.75">
      <c r="A707" s="16"/>
      <c r="B707" s="15"/>
      <c r="C707" s="15"/>
      <c r="D707" s="15"/>
      <c r="E707" s="15"/>
    </row>
    <row r="708" spans="1:5" ht="15.75">
      <c r="A708" s="16"/>
      <c r="B708" s="15"/>
      <c r="C708" s="15"/>
      <c r="D708" s="15"/>
      <c r="E708" s="15"/>
    </row>
    <row r="709" spans="1:5" ht="15.75">
      <c r="A709" s="16"/>
      <c r="B709" s="15"/>
      <c r="C709" s="15"/>
      <c r="D709" s="15"/>
      <c r="E709" s="15"/>
    </row>
    <row r="710" spans="1:5" ht="15.75">
      <c r="A710" s="16"/>
      <c r="B710" s="15"/>
      <c r="C710" s="15"/>
      <c r="D710" s="15"/>
      <c r="E710" s="15"/>
    </row>
    <row r="711" spans="1:5" ht="15.75">
      <c r="A711" s="16"/>
      <c r="B711" s="15"/>
      <c r="C711" s="15"/>
      <c r="D711" s="15"/>
      <c r="E711" s="15"/>
    </row>
    <row r="712" spans="1:5" ht="15.75">
      <c r="A712" s="16"/>
      <c r="B712" s="15"/>
      <c r="C712" s="15"/>
      <c r="D712" s="15"/>
      <c r="E712" s="15"/>
    </row>
    <row r="713" spans="1:5" ht="15.75">
      <c r="A713" s="16"/>
      <c r="B713" s="15"/>
      <c r="C713" s="15"/>
      <c r="D713" s="15"/>
      <c r="E713" s="15"/>
    </row>
    <row r="714" spans="1:5" ht="15.75">
      <c r="A714" s="16"/>
      <c r="B714" s="15"/>
      <c r="C714" s="15"/>
      <c r="D714" s="15"/>
      <c r="E714" s="15"/>
    </row>
    <row r="715" spans="1:5" ht="15.75">
      <c r="A715" s="16"/>
      <c r="B715" s="15"/>
      <c r="C715" s="15"/>
      <c r="D715" s="15"/>
      <c r="E715" s="15"/>
    </row>
    <row r="716" spans="1:5" ht="15.75">
      <c r="A716" s="16"/>
      <c r="B716" s="15"/>
      <c r="C716" s="15"/>
      <c r="D716" s="15"/>
      <c r="E716" s="15"/>
    </row>
    <row r="717" spans="1:5" ht="15.75">
      <c r="A717" s="16"/>
      <c r="B717" s="15"/>
      <c r="C717" s="15"/>
      <c r="D717" s="15"/>
      <c r="E717" s="15"/>
    </row>
    <row r="718" spans="1:5" ht="15.75">
      <c r="A718" s="16"/>
      <c r="B718" s="15"/>
      <c r="C718" s="15"/>
      <c r="D718" s="15"/>
      <c r="E718" s="15"/>
    </row>
    <row r="719" spans="1:5" ht="15.75">
      <c r="A719" s="16"/>
      <c r="B719" s="15"/>
      <c r="C719" s="15"/>
      <c r="D719" s="15"/>
      <c r="E719" s="15"/>
    </row>
    <row r="720" spans="1:5" ht="15.75">
      <c r="A720" s="16"/>
      <c r="B720" s="15"/>
      <c r="C720" s="15"/>
      <c r="D720" s="15"/>
      <c r="E720" s="15"/>
    </row>
    <row r="721" spans="1:5" ht="15.75">
      <c r="A721" s="16"/>
      <c r="B721" s="15"/>
      <c r="C721" s="15"/>
      <c r="D721" s="15"/>
      <c r="E721" s="15"/>
    </row>
    <row r="722" spans="1:5" ht="15.75">
      <c r="A722" s="16"/>
      <c r="B722" s="15"/>
      <c r="C722" s="15"/>
      <c r="D722" s="15"/>
      <c r="E722" s="15"/>
    </row>
    <row r="723" spans="1:5" ht="15.75">
      <c r="A723" s="16"/>
      <c r="B723" s="15"/>
      <c r="C723" s="15"/>
      <c r="D723" s="15"/>
      <c r="E723" s="15"/>
    </row>
    <row r="724" spans="1:5" ht="15.75">
      <c r="A724" s="16"/>
      <c r="B724" s="15"/>
      <c r="C724" s="15"/>
      <c r="D724" s="15"/>
      <c r="E724" s="15"/>
    </row>
    <row r="725" spans="1:5" ht="15.75">
      <c r="A725" s="16"/>
      <c r="B725" s="15"/>
      <c r="C725" s="15"/>
      <c r="D725" s="15"/>
      <c r="E725" s="15"/>
    </row>
    <row r="726" spans="1:5" ht="15.75">
      <c r="A726" s="16"/>
      <c r="B726" s="15"/>
      <c r="C726" s="15"/>
      <c r="D726" s="15"/>
      <c r="E726" s="15"/>
    </row>
    <row r="727" spans="1:5" ht="15.75">
      <c r="A727" s="16"/>
      <c r="B727" s="15"/>
      <c r="C727" s="15"/>
      <c r="D727" s="15"/>
      <c r="E727" s="15"/>
    </row>
    <row r="728" spans="1:5" ht="15.75">
      <c r="A728" s="16"/>
      <c r="B728" s="15"/>
      <c r="C728" s="15"/>
      <c r="D728" s="15"/>
      <c r="E728" s="15"/>
    </row>
    <row r="729" spans="1:5" ht="15.75">
      <c r="A729" s="16"/>
      <c r="B729" s="15"/>
      <c r="C729" s="15"/>
      <c r="D729" s="15"/>
      <c r="E729" s="15"/>
    </row>
    <row r="730" spans="1:5" ht="15.75">
      <c r="A730" s="16"/>
      <c r="B730" s="15"/>
      <c r="C730" s="15"/>
      <c r="D730" s="15"/>
      <c r="E730" s="15"/>
    </row>
    <row r="731" spans="1:5" ht="15.75">
      <c r="A731" s="16"/>
      <c r="B731" s="15"/>
      <c r="C731" s="15"/>
      <c r="D731" s="15"/>
      <c r="E731" s="15"/>
    </row>
    <row r="732" spans="1:5" ht="15.75">
      <c r="A732" s="16"/>
      <c r="B732" s="15"/>
      <c r="C732" s="15"/>
      <c r="D732" s="15"/>
      <c r="E732" s="15"/>
    </row>
    <row r="733" spans="1:5" ht="15.75">
      <c r="A733" s="16"/>
      <c r="B733" s="15"/>
      <c r="C733" s="15"/>
      <c r="D733" s="15"/>
      <c r="E733" s="15"/>
    </row>
    <row r="734" spans="1:5" ht="15.75">
      <c r="A734" s="16"/>
      <c r="B734" s="15"/>
      <c r="C734" s="15"/>
      <c r="D734" s="15"/>
      <c r="E734" s="15"/>
    </row>
    <row r="735" spans="1:5" ht="15.75">
      <c r="A735" s="16"/>
      <c r="B735" s="15"/>
      <c r="C735" s="15"/>
      <c r="D735" s="15"/>
      <c r="E735" s="15"/>
    </row>
    <row r="736" spans="1:5" ht="15.75">
      <c r="A736" s="16"/>
      <c r="B736" s="15"/>
      <c r="C736" s="15"/>
      <c r="D736" s="15"/>
      <c r="E736" s="15"/>
    </row>
    <row r="737" spans="1:5" ht="15.75">
      <c r="A737" s="16"/>
      <c r="B737" s="15"/>
      <c r="C737" s="15"/>
      <c r="D737" s="15"/>
      <c r="E737" s="15"/>
    </row>
    <row r="738" spans="1:5" ht="15.75">
      <c r="A738" s="16"/>
      <c r="B738" s="15"/>
      <c r="C738" s="15"/>
      <c r="D738" s="15"/>
      <c r="E738" s="15"/>
    </row>
    <row r="739" spans="1:5" ht="15.75">
      <c r="A739" s="16"/>
      <c r="B739" s="15"/>
      <c r="C739" s="15"/>
      <c r="D739" s="15"/>
      <c r="E739" s="15"/>
    </row>
    <row r="740" spans="1:5" ht="15.75">
      <c r="A740" s="16"/>
      <c r="B740" s="15"/>
      <c r="C740" s="15"/>
      <c r="D740" s="15"/>
      <c r="E740" s="15"/>
    </row>
    <row r="741" spans="1:5" ht="15.75">
      <c r="A741" s="16"/>
      <c r="B741" s="15"/>
      <c r="C741" s="15"/>
      <c r="D741" s="15"/>
      <c r="E741" s="15"/>
    </row>
    <row r="742" spans="1:5" ht="15.75">
      <c r="A742" s="16"/>
      <c r="B742" s="15"/>
      <c r="C742" s="15"/>
      <c r="D742" s="15"/>
      <c r="E742" s="15"/>
    </row>
    <row r="743" spans="1:5" ht="15.75">
      <c r="A743" s="16"/>
      <c r="B743" s="15"/>
      <c r="C743" s="15"/>
      <c r="D743" s="15"/>
      <c r="E743" s="15"/>
    </row>
    <row r="744" spans="1:5" ht="15.75">
      <c r="A744" s="16"/>
      <c r="B744" s="15"/>
      <c r="C744" s="15"/>
      <c r="D744" s="15"/>
      <c r="E744" s="15"/>
    </row>
    <row r="745" spans="1:5" ht="15.75">
      <c r="A745" s="16"/>
      <c r="B745" s="15"/>
      <c r="C745" s="15"/>
      <c r="D745" s="15"/>
      <c r="E745" s="15"/>
    </row>
    <row r="746" spans="1:5" ht="15.75">
      <c r="A746" s="16"/>
      <c r="B746" s="15"/>
      <c r="C746" s="15"/>
      <c r="D746" s="15"/>
      <c r="E746" s="15"/>
    </row>
    <row r="747" spans="1:5" ht="15.75">
      <c r="A747" s="16"/>
      <c r="B747" s="15"/>
      <c r="C747" s="15"/>
      <c r="D747" s="15"/>
      <c r="E747" s="15"/>
    </row>
    <row r="748" spans="1:5" ht="15.75">
      <c r="A748" s="16"/>
      <c r="B748" s="15"/>
      <c r="C748" s="15"/>
      <c r="D748" s="15"/>
      <c r="E748" s="15"/>
    </row>
    <row r="749" spans="1:5" ht="15.75">
      <c r="A749" s="16"/>
      <c r="B749" s="15"/>
      <c r="C749" s="15"/>
      <c r="D749" s="15"/>
      <c r="E749" s="15"/>
    </row>
    <row r="750" spans="1:5" ht="15.75">
      <c r="A750" s="16"/>
      <c r="B750" s="15"/>
      <c r="C750" s="15"/>
      <c r="D750" s="15"/>
      <c r="E750" s="15"/>
    </row>
    <row r="751" spans="1:5" ht="15.75">
      <c r="A751" s="16"/>
      <c r="B751" s="15"/>
      <c r="C751" s="15"/>
      <c r="D751" s="15"/>
      <c r="E751" s="15"/>
    </row>
    <row r="752" spans="1:5" ht="15.75">
      <c r="A752" s="16"/>
      <c r="B752" s="15"/>
      <c r="C752" s="15"/>
      <c r="D752" s="15"/>
      <c r="E752" s="15"/>
    </row>
    <row r="753" spans="1:5" ht="15.75">
      <c r="A753" s="16"/>
      <c r="B753" s="15"/>
      <c r="C753" s="15"/>
      <c r="D753" s="15"/>
      <c r="E753" s="15"/>
    </row>
    <row r="754" spans="1:5" ht="15.75">
      <c r="A754" s="16"/>
      <c r="B754" s="15"/>
      <c r="C754" s="15"/>
      <c r="D754" s="15"/>
      <c r="E754" s="15"/>
    </row>
    <row r="755" spans="1:5" ht="15.75">
      <c r="A755" s="16"/>
      <c r="B755" s="15"/>
      <c r="C755" s="15"/>
      <c r="D755" s="15"/>
      <c r="E755" s="15"/>
    </row>
    <row r="756" spans="1:5" ht="15.75">
      <c r="A756" s="16"/>
      <c r="B756" s="15"/>
      <c r="C756" s="15"/>
      <c r="D756" s="15"/>
      <c r="E756" s="15"/>
    </row>
    <row r="757" spans="1:5" ht="15.75">
      <c r="A757" s="16"/>
      <c r="B757" s="15"/>
      <c r="C757" s="15"/>
      <c r="D757" s="15"/>
      <c r="E757" s="15"/>
    </row>
    <row r="758" spans="1:5" ht="15.75">
      <c r="A758" s="16"/>
      <c r="B758" s="15"/>
      <c r="C758" s="15"/>
      <c r="D758" s="15"/>
      <c r="E758" s="15"/>
    </row>
    <row r="759" spans="1:5" ht="15.75">
      <c r="A759" s="16"/>
      <c r="B759" s="15"/>
      <c r="C759" s="15"/>
      <c r="D759" s="15"/>
      <c r="E759" s="15"/>
    </row>
    <row r="760" spans="1:5" ht="15.75">
      <c r="A760" s="16"/>
      <c r="B760" s="15"/>
      <c r="C760" s="15"/>
      <c r="D760" s="15"/>
      <c r="E760" s="15"/>
    </row>
    <row r="761" spans="1:5" ht="15.75">
      <c r="A761" s="16"/>
      <c r="B761" s="15"/>
      <c r="C761" s="15"/>
      <c r="D761" s="15"/>
      <c r="E761" s="15"/>
    </row>
    <row r="762" spans="1:5" ht="15.75">
      <c r="A762" s="16"/>
      <c r="B762" s="15"/>
      <c r="C762" s="15"/>
      <c r="D762" s="15"/>
      <c r="E762" s="15"/>
    </row>
    <row r="763" spans="1:5" ht="15.75">
      <c r="A763" s="16"/>
      <c r="B763" s="15"/>
      <c r="C763" s="15"/>
      <c r="D763" s="15"/>
      <c r="E763" s="15"/>
    </row>
    <row r="764" spans="1:5" ht="15.75">
      <c r="A764" s="16"/>
      <c r="B764" s="15"/>
      <c r="C764" s="15"/>
      <c r="D764" s="15"/>
      <c r="E764" s="15"/>
    </row>
    <row r="765" spans="1:5" ht="15.75">
      <c r="A765" s="16"/>
      <c r="B765" s="15"/>
      <c r="C765" s="15"/>
      <c r="D765" s="15"/>
      <c r="E765" s="15"/>
    </row>
    <row r="766" spans="1:5" ht="15.75">
      <c r="A766" s="16"/>
      <c r="B766" s="15"/>
      <c r="C766" s="15"/>
      <c r="D766" s="15"/>
      <c r="E766" s="15"/>
    </row>
    <row r="767" spans="1:5" ht="15.75">
      <c r="A767" s="16"/>
      <c r="B767" s="15"/>
      <c r="C767" s="15"/>
      <c r="D767" s="15"/>
      <c r="E767" s="15"/>
    </row>
    <row r="768" spans="1:5" ht="15.75">
      <c r="A768" s="16"/>
      <c r="B768" s="15"/>
      <c r="C768" s="15"/>
      <c r="D768" s="15"/>
      <c r="E768" s="15"/>
    </row>
    <row r="769" spans="1:5" ht="15.75">
      <c r="A769" s="16"/>
      <c r="B769" s="15"/>
      <c r="C769" s="15"/>
      <c r="D769" s="15"/>
      <c r="E769" s="15"/>
    </row>
    <row r="770" spans="1:5" ht="15.75">
      <c r="A770" s="16"/>
      <c r="B770" s="15"/>
      <c r="C770" s="15"/>
      <c r="D770" s="15"/>
      <c r="E770" s="15"/>
    </row>
    <row r="771" spans="1:5" ht="15.75">
      <c r="A771" s="16"/>
      <c r="B771" s="15"/>
      <c r="C771" s="15"/>
      <c r="D771" s="15"/>
      <c r="E771" s="15"/>
    </row>
    <row r="772" spans="1:5" ht="15.75">
      <c r="A772" s="16"/>
      <c r="B772" s="15"/>
      <c r="C772" s="15"/>
      <c r="D772" s="15"/>
      <c r="E772" s="15"/>
    </row>
    <row r="773" spans="1:5" ht="15.75">
      <c r="A773" s="16"/>
      <c r="B773" s="15"/>
      <c r="C773" s="15"/>
      <c r="D773" s="15"/>
      <c r="E773" s="15"/>
    </row>
    <row r="774" spans="1:5" ht="15.75">
      <c r="A774" s="16"/>
      <c r="B774" s="15"/>
      <c r="C774" s="15"/>
      <c r="D774" s="15"/>
      <c r="E774" s="15"/>
    </row>
    <row r="775" spans="1:5" ht="15.75">
      <c r="A775" s="16"/>
      <c r="B775" s="15"/>
      <c r="C775" s="15"/>
      <c r="D775" s="15"/>
      <c r="E775" s="15"/>
    </row>
    <row r="776" spans="1:5" ht="15.75">
      <c r="A776" s="16"/>
      <c r="B776" s="15"/>
      <c r="C776" s="15"/>
      <c r="D776" s="15"/>
      <c r="E776" s="15"/>
    </row>
    <row r="777" spans="1:5" ht="15.75">
      <c r="A777" s="16"/>
      <c r="B777" s="15"/>
      <c r="C777" s="15"/>
      <c r="D777" s="15"/>
      <c r="E777" s="15"/>
    </row>
    <row r="778" spans="1:5" ht="15.75">
      <c r="A778" s="16"/>
      <c r="B778" s="15"/>
      <c r="C778" s="15"/>
      <c r="D778" s="15"/>
      <c r="E778" s="15"/>
    </row>
    <row r="779" spans="1:5" ht="15.75">
      <c r="A779" s="16"/>
      <c r="B779" s="15"/>
      <c r="C779" s="15"/>
      <c r="D779" s="15"/>
      <c r="E779" s="15"/>
    </row>
    <row r="780" spans="1:5" ht="15.75">
      <c r="A780" s="16"/>
      <c r="B780" s="15"/>
      <c r="C780" s="15"/>
      <c r="D780" s="15"/>
      <c r="E780" s="15"/>
    </row>
    <row r="781" spans="1:5" ht="15.75">
      <c r="A781" s="16"/>
      <c r="B781" s="15"/>
      <c r="C781" s="15"/>
      <c r="D781" s="15"/>
      <c r="E781" s="15"/>
    </row>
    <row r="782" spans="1:5" ht="15.75">
      <c r="A782" s="16"/>
      <c r="B782" s="15"/>
      <c r="C782" s="15"/>
      <c r="D782" s="15"/>
      <c r="E782" s="15"/>
    </row>
    <row r="783" spans="1:5" ht="15.75">
      <c r="A783" s="16"/>
      <c r="B783" s="15"/>
      <c r="C783" s="15"/>
      <c r="D783" s="15"/>
      <c r="E783" s="15"/>
    </row>
    <row r="784" spans="1:5" ht="15.75">
      <c r="A784" s="16"/>
      <c r="B784" s="15"/>
      <c r="C784" s="15"/>
      <c r="D784" s="15"/>
      <c r="E784" s="15"/>
    </row>
    <row r="785" spans="1:5" ht="15.75">
      <c r="A785" s="16"/>
      <c r="B785" s="15"/>
      <c r="C785" s="15"/>
      <c r="D785" s="15"/>
      <c r="E785" s="15"/>
    </row>
    <row r="786" spans="1:5" ht="15.75">
      <c r="A786" s="16"/>
      <c r="B786" s="15"/>
      <c r="C786" s="15"/>
      <c r="D786" s="15"/>
      <c r="E786" s="15"/>
    </row>
    <row r="787" spans="1:5" ht="15.75">
      <c r="A787" s="16"/>
      <c r="B787" s="15"/>
      <c r="C787" s="15"/>
      <c r="D787" s="15"/>
      <c r="E787" s="15"/>
    </row>
    <row r="788" spans="1:5" ht="15.75">
      <c r="A788" s="16"/>
      <c r="B788" s="15"/>
      <c r="C788" s="15"/>
      <c r="D788" s="15"/>
      <c r="E788" s="15"/>
    </row>
    <row r="789" spans="1:5" ht="15.75">
      <c r="A789" s="16"/>
      <c r="B789" s="15"/>
      <c r="C789" s="15"/>
      <c r="D789" s="15"/>
      <c r="E789" s="15"/>
    </row>
    <row r="790" spans="1:5" ht="15.75">
      <c r="A790" s="16"/>
      <c r="B790" s="15"/>
      <c r="C790" s="15"/>
      <c r="D790" s="15"/>
      <c r="E790" s="15"/>
    </row>
    <row r="791" spans="1:5" ht="15.75">
      <c r="A791" s="16"/>
      <c r="B791" s="15"/>
      <c r="C791" s="15"/>
      <c r="D791" s="15"/>
      <c r="E791" s="15"/>
    </row>
    <row r="792" spans="1:5" ht="15.75">
      <c r="A792" s="16"/>
      <c r="B792" s="15"/>
      <c r="C792" s="15"/>
      <c r="D792" s="15"/>
      <c r="E792" s="15"/>
    </row>
    <row r="793" spans="1:5" ht="15.75">
      <c r="A793" s="16"/>
      <c r="B793" s="15"/>
      <c r="C793" s="15"/>
      <c r="D793" s="15"/>
      <c r="E793" s="15"/>
    </row>
    <row r="794" spans="1:5" ht="15.75">
      <c r="A794" s="16"/>
      <c r="B794" s="15"/>
      <c r="C794" s="15"/>
      <c r="D794" s="15"/>
      <c r="E794" s="15"/>
    </row>
    <row r="795" spans="1:5" ht="15.75">
      <c r="A795" s="16"/>
      <c r="B795" s="15"/>
      <c r="C795" s="15"/>
      <c r="D795" s="15"/>
      <c r="E795" s="15"/>
    </row>
    <row r="796" spans="1:5" ht="15.75">
      <c r="A796" s="16"/>
      <c r="B796" s="15"/>
      <c r="C796" s="15"/>
      <c r="D796" s="15"/>
      <c r="E796" s="15"/>
    </row>
    <row r="797" spans="1:5" ht="15.75">
      <c r="A797" s="16"/>
      <c r="B797" s="15"/>
      <c r="C797" s="15"/>
      <c r="D797" s="15"/>
      <c r="E797" s="15"/>
    </row>
    <row r="798" spans="1:5" ht="15.75">
      <c r="A798" s="16"/>
      <c r="B798" s="15"/>
      <c r="C798" s="15"/>
      <c r="D798" s="15"/>
      <c r="E798" s="15"/>
    </row>
    <row r="799" spans="1:5" ht="15.75">
      <c r="A799" s="16"/>
      <c r="B799" s="15"/>
      <c r="C799" s="15"/>
      <c r="D799" s="15"/>
      <c r="E799" s="15"/>
    </row>
    <row r="800" spans="1:5" ht="15.75">
      <c r="A800" s="16"/>
      <c r="B800" s="15"/>
      <c r="C800" s="15"/>
      <c r="D800" s="15"/>
      <c r="E800" s="15"/>
    </row>
    <row r="801" spans="1:5" ht="15.75">
      <c r="A801" s="16"/>
      <c r="B801" s="15"/>
      <c r="C801" s="15"/>
      <c r="D801" s="15"/>
      <c r="E801" s="15"/>
    </row>
    <row r="802" spans="1:5" ht="15.75">
      <c r="A802" s="16"/>
      <c r="B802" s="15"/>
      <c r="C802" s="15"/>
      <c r="D802" s="15"/>
      <c r="E802" s="15"/>
    </row>
    <row r="803" spans="1:5" ht="15.75">
      <c r="A803" s="16"/>
      <c r="B803" s="15"/>
      <c r="C803" s="15"/>
      <c r="D803" s="15"/>
      <c r="E803" s="15"/>
    </row>
    <row r="804" spans="1:5" ht="15.75">
      <c r="A804" s="16"/>
      <c r="B804" s="15"/>
      <c r="C804" s="15"/>
      <c r="D804" s="15"/>
      <c r="E804" s="15"/>
    </row>
    <row r="805" spans="1:5" ht="15.75">
      <c r="A805" s="16"/>
      <c r="B805" s="15"/>
      <c r="C805" s="15"/>
      <c r="D805" s="15"/>
      <c r="E805" s="15"/>
    </row>
    <row r="806" spans="1:5" ht="15.75">
      <c r="A806" s="16"/>
      <c r="B806" s="15"/>
      <c r="C806" s="15"/>
      <c r="D806" s="15"/>
      <c r="E806" s="15"/>
    </row>
    <row r="807" spans="1:5" ht="15.75">
      <c r="A807" s="16"/>
      <c r="B807" s="15"/>
      <c r="C807" s="15"/>
      <c r="D807" s="15"/>
      <c r="E807" s="15"/>
    </row>
    <row r="808" spans="1:5" ht="15.75">
      <c r="A808" s="16"/>
      <c r="B808" s="15"/>
      <c r="C808" s="15"/>
      <c r="D808" s="15"/>
      <c r="E808" s="15"/>
    </row>
    <row r="809" spans="1:5" ht="15.75">
      <c r="A809" s="16"/>
      <c r="B809" s="15"/>
      <c r="C809" s="15"/>
      <c r="D809" s="15"/>
      <c r="E809" s="15"/>
    </row>
    <row r="810" spans="1:5" ht="15.75">
      <c r="A810" s="16"/>
      <c r="B810" s="15"/>
      <c r="C810" s="15"/>
      <c r="D810" s="15"/>
      <c r="E810" s="15"/>
    </row>
    <row r="811" spans="1:5" ht="15.75">
      <c r="A811" s="16"/>
      <c r="B811" s="15"/>
      <c r="C811" s="15"/>
      <c r="D811" s="15"/>
      <c r="E811" s="15"/>
    </row>
    <row r="812" spans="1:5" ht="15.75">
      <c r="A812" s="16"/>
      <c r="B812" s="15"/>
      <c r="C812" s="15"/>
      <c r="D812" s="15"/>
      <c r="E812" s="15"/>
    </row>
    <row r="813" spans="1:5" ht="15.75">
      <c r="A813" s="16"/>
      <c r="B813" s="15"/>
      <c r="C813" s="15"/>
      <c r="D813" s="15"/>
      <c r="E813" s="15"/>
    </row>
    <row r="814" spans="1:5" ht="15.75">
      <c r="A814" s="16"/>
      <c r="B814" s="15"/>
      <c r="C814" s="15"/>
      <c r="D814" s="15"/>
      <c r="E814" s="15"/>
    </row>
    <row r="815" spans="1:5" ht="15.75">
      <c r="A815" s="16"/>
      <c r="B815" s="15"/>
      <c r="C815" s="15"/>
      <c r="D815" s="15"/>
      <c r="E815" s="15"/>
    </row>
    <row r="816" spans="1:5" ht="15.75">
      <c r="A816" s="16"/>
      <c r="B816" s="15"/>
      <c r="C816" s="15"/>
      <c r="D816" s="15"/>
      <c r="E816" s="15"/>
    </row>
    <row r="817" spans="1:5" ht="15.75">
      <c r="A817" s="16"/>
      <c r="B817" s="15"/>
      <c r="C817" s="15"/>
      <c r="D817" s="15"/>
      <c r="E817" s="15"/>
    </row>
    <row r="818" spans="1:5" ht="15.75">
      <c r="A818" s="16"/>
      <c r="B818" s="15"/>
      <c r="C818" s="15"/>
      <c r="D818" s="15"/>
      <c r="E818" s="15"/>
    </row>
    <row r="819" spans="1:5" ht="15.75">
      <c r="A819" s="16"/>
      <c r="B819" s="15"/>
      <c r="C819" s="15"/>
      <c r="D819" s="15"/>
      <c r="E819" s="15"/>
    </row>
    <row r="820" spans="1:5" ht="15.75">
      <c r="A820" s="16"/>
      <c r="B820" s="15"/>
      <c r="C820" s="15"/>
      <c r="D820" s="15"/>
      <c r="E820" s="15"/>
    </row>
    <row r="821" spans="1:5" ht="15.75">
      <c r="A821" s="16"/>
      <c r="B821" s="15"/>
      <c r="C821" s="15"/>
      <c r="D821" s="15"/>
      <c r="E821" s="15"/>
    </row>
    <row r="822" spans="1:5" ht="15.75">
      <c r="A822" s="16"/>
      <c r="B822" s="15"/>
      <c r="C822" s="15"/>
      <c r="D822" s="15"/>
      <c r="E822" s="15"/>
    </row>
    <row r="823" spans="1:5" ht="15.75">
      <c r="A823" s="16"/>
      <c r="B823" s="15"/>
      <c r="C823" s="15"/>
      <c r="D823" s="15"/>
      <c r="E823" s="15"/>
    </row>
    <row r="824" spans="1:5" ht="15.75">
      <c r="A824" s="16"/>
      <c r="B824" s="15"/>
      <c r="C824" s="15"/>
      <c r="D824" s="15"/>
      <c r="E824" s="15"/>
    </row>
    <row r="825" spans="1:5" ht="15.75">
      <c r="A825" s="16"/>
      <c r="B825" s="15"/>
      <c r="C825" s="15"/>
      <c r="D825" s="15"/>
      <c r="E825" s="15"/>
    </row>
    <row r="826" spans="1:5" ht="15.75">
      <c r="A826" s="16"/>
      <c r="B826" s="15"/>
      <c r="C826" s="15"/>
      <c r="D826" s="15"/>
      <c r="E826" s="15"/>
    </row>
    <row r="827" spans="1:5" ht="15.75">
      <c r="A827" s="16"/>
      <c r="B827" s="15"/>
      <c r="C827" s="15"/>
      <c r="D827" s="15"/>
      <c r="E827" s="15"/>
    </row>
    <row r="828" spans="1:5" ht="15.75">
      <c r="A828" s="16"/>
      <c r="B828" s="15"/>
      <c r="C828" s="15"/>
      <c r="D828" s="15"/>
      <c r="E828" s="15"/>
    </row>
    <row r="829" spans="1:5" ht="15.75">
      <c r="A829" s="16"/>
      <c r="B829" s="15"/>
      <c r="C829" s="15"/>
      <c r="D829" s="15"/>
      <c r="E829" s="15"/>
    </row>
    <row r="830" spans="1:5" ht="15.75">
      <c r="A830" s="16"/>
      <c r="B830" s="15"/>
      <c r="C830" s="15"/>
      <c r="D830" s="15"/>
      <c r="E830" s="15"/>
    </row>
    <row r="831" spans="1:5" ht="15.75">
      <c r="A831" s="16"/>
      <c r="B831" s="15"/>
      <c r="C831" s="15"/>
      <c r="D831" s="15"/>
      <c r="E831" s="15"/>
    </row>
    <row r="832" spans="1:5" ht="15.75">
      <c r="A832" s="16"/>
      <c r="B832" s="15"/>
      <c r="C832" s="15"/>
      <c r="D832" s="15"/>
      <c r="E832" s="15"/>
    </row>
    <row r="833" spans="1:5" ht="15.75">
      <c r="A833" s="16"/>
      <c r="B833" s="15"/>
      <c r="C833" s="15"/>
      <c r="D833" s="15"/>
      <c r="E833" s="15"/>
    </row>
    <row r="834" spans="1:5" ht="15.75">
      <c r="A834" s="16"/>
      <c r="B834" s="15"/>
      <c r="C834" s="15"/>
      <c r="D834" s="15"/>
      <c r="E834" s="15"/>
    </row>
    <row r="835" spans="1:5" ht="15.75">
      <c r="A835" s="16"/>
      <c r="B835" s="15"/>
      <c r="C835" s="15"/>
      <c r="D835" s="15"/>
      <c r="E835" s="15"/>
    </row>
    <row r="836" spans="1:5" ht="15.75">
      <c r="A836" s="16"/>
      <c r="B836" s="15"/>
      <c r="C836" s="15"/>
      <c r="D836" s="15"/>
      <c r="E836" s="15"/>
    </row>
    <row r="837" spans="1:5" ht="15.75">
      <c r="A837" s="16"/>
      <c r="B837" s="15"/>
      <c r="C837" s="15"/>
      <c r="D837" s="15"/>
      <c r="E837" s="15"/>
    </row>
    <row r="838" spans="1:5" ht="15.75">
      <c r="A838" s="16"/>
      <c r="B838" s="15"/>
      <c r="C838" s="15"/>
      <c r="D838" s="15"/>
      <c r="E838" s="15"/>
    </row>
    <row r="839" spans="1:5" ht="15.75">
      <c r="A839" s="16"/>
      <c r="B839" s="15"/>
      <c r="C839" s="15"/>
      <c r="D839" s="15"/>
      <c r="E839" s="15"/>
    </row>
    <row r="840" spans="1:5" ht="15.75">
      <c r="A840" s="16"/>
      <c r="B840" s="15"/>
      <c r="C840" s="15"/>
      <c r="D840" s="15"/>
      <c r="E840" s="15"/>
    </row>
    <row r="841" spans="1:5" ht="15.75">
      <c r="A841" s="16"/>
      <c r="B841" s="15"/>
      <c r="C841" s="15"/>
      <c r="D841" s="15"/>
      <c r="E841" s="15"/>
    </row>
    <row r="842" spans="1:5" ht="15.75">
      <c r="A842" s="16"/>
      <c r="B842" s="15"/>
      <c r="C842" s="15"/>
      <c r="D842" s="15"/>
      <c r="E842" s="15"/>
    </row>
    <row r="843" spans="1:5" ht="15.75">
      <c r="A843" s="16"/>
      <c r="B843" s="15"/>
      <c r="C843" s="15"/>
      <c r="D843" s="15"/>
      <c r="E843" s="15"/>
    </row>
    <row r="844" spans="1:5" ht="15.75">
      <c r="A844" s="16"/>
      <c r="B844" s="15"/>
      <c r="C844" s="15"/>
      <c r="D844" s="15"/>
      <c r="E844" s="15"/>
    </row>
    <row r="845" spans="1:5" ht="15.75">
      <c r="A845" s="16"/>
      <c r="B845" s="15"/>
      <c r="C845" s="15"/>
      <c r="D845" s="15"/>
      <c r="E845" s="15"/>
    </row>
    <row r="846" spans="1:5" ht="15.75">
      <c r="A846" s="16"/>
      <c r="B846" s="15"/>
      <c r="C846" s="15"/>
      <c r="D846" s="15"/>
      <c r="E846" s="15"/>
    </row>
    <row r="847" spans="1:5" ht="15.75">
      <c r="A847" s="16"/>
      <c r="B847" s="15"/>
      <c r="C847" s="15"/>
      <c r="D847" s="15"/>
      <c r="E847" s="15"/>
    </row>
    <row r="848" spans="1:5" ht="15.75">
      <c r="A848" s="16"/>
      <c r="B848" s="15"/>
      <c r="C848" s="15"/>
      <c r="D848" s="15"/>
      <c r="E848" s="15"/>
    </row>
    <row r="849" spans="1:5" ht="15.75">
      <c r="A849" s="16"/>
      <c r="B849" s="15"/>
      <c r="C849" s="15"/>
      <c r="D849" s="15"/>
      <c r="E849" s="15"/>
    </row>
    <row r="850" spans="1:5" ht="15.75">
      <c r="A850" s="16"/>
      <c r="B850" s="15"/>
      <c r="C850" s="15"/>
      <c r="D850" s="15"/>
      <c r="E850" s="15"/>
    </row>
    <row r="851" spans="1:5" ht="15.75">
      <c r="A851" s="16"/>
      <c r="B851" s="15"/>
      <c r="C851" s="15"/>
      <c r="D851" s="15"/>
      <c r="E851" s="15"/>
    </row>
    <row r="852" spans="1:5" ht="15.75">
      <c r="A852" s="16"/>
      <c r="B852" s="15"/>
      <c r="C852" s="15"/>
      <c r="D852" s="15"/>
      <c r="E852" s="15"/>
    </row>
    <row r="853" spans="1:5" ht="15.75">
      <c r="A853" s="16"/>
      <c r="B853" s="15"/>
      <c r="C853" s="15"/>
      <c r="D853" s="15"/>
      <c r="E853" s="15"/>
    </row>
    <row r="854" spans="1:5" ht="15.75">
      <c r="A854" s="16"/>
      <c r="B854" s="15"/>
      <c r="C854" s="15"/>
      <c r="D854" s="15"/>
      <c r="E854" s="15"/>
    </row>
    <row r="855" spans="1:5" ht="15.75">
      <c r="A855" s="16"/>
      <c r="B855" s="15"/>
      <c r="C855" s="15"/>
      <c r="D855" s="15"/>
      <c r="E855" s="15"/>
    </row>
    <row r="856" spans="1:5" ht="15.75">
      <c r="A856" s="16"/>
      <c r="B856" s="15"/>
      <c r="C856" s="15"/>
      <c r="D856" s="15"/>
      <c r="E856" s="15"/>
    </row>
    <row r="857" spans="1:5" ht="15.75">
      <c r="A857" s="16"/>
      <c r="B857" s="15"/>
      <c r="C857" s="15"/>
      <c r="D857" s="15"/>
      <c r="E857" s="15"/>
    </row>
    <row r="858" spans="1:5" ht="15.75">
      <c r="A858" s="16"/>
      <c r="B858" s="15"/>
      <c r="C858" s="15"/>
      <c r="D858" s="15"/>
      <c r="E858" s="15"/>
    </row>
    <row r="859" spans="1:5" ht="15.75">
      <c r="A859" s="16"/>
      <c r="B859" s="15"/>
      <c r="C859" s="15"/>
      <c r="D859" s="15"/>
      <c r="E859" s="15"/>
    </row>
    <row r="860" spans="1:5" ht="15.75">
      <c r="A860" s="16"/>
      <c r="B860" s="15"/>
      <c r="C860" s="15"/>
      <c r="D860" s="15"/>
      <c r="E860" s="15"/>
    </row>
    <row r="861" spans="1:5" ht="15.75">
      <c r="A861" s="16"/>
      <c r="B861" s="15"/>
      <c r="C861" s="15"/>
      <c r="D861" s="15"/>
      <c r="E861" s="15"/>
    </row>
    <row r="862" spans="1:5" ht="15.75">
      <c r="A862" s="16"/>
      <c r="B862" s="15"/>
      <c r="C862" s="15"/>
      <c r="D862" s="15"/>
      <c r="E862" s="15"/>
    </row>
    <row r="863" spans="1:5" ht="15.75">
      <c r="A863" s="16"/>
      <c r="B863" s="15"/>
      <c r="C863" s="15"/>
      <c r="D863" s="15"/>
      <c r="E863" s="15"/>
    </row>
    <row r="864" spans="1:5" ht="15.75">
      <c r="A864" s="16"/>
      <c r="B864" s="15"/>
      <c r="C864" s="15"/>
      <c r="D864" s="15"/>
      <c r="E864" s="15"/>
    </row>
    <row r="865" spans="1:5" ht="15.75">
      <c r="A865" s="16"/>
      <c r="B865" s="15"/>
      <c r="C865" s="15"/>
      <c r="D865" s="15"/>
      <c r="E865" s="15"/>
    </row>
    <row r="866" spans="1:5" ht="15.75">
      <c r="A866" s="16"/>
      <c r="B866" s="15"/>
      <c r="C866" s="15"/>
      <c r="D866" s="15"/>
      <c r="E866" s="15"/>
    </row>
    <row r="867" spans="1:5" ht="15.75">
      <c r="A867" s="16"/>
      <c r="B867" s="15"/>
      <c r="C867" s="15"/>
      <c r="D867" s="15"/>
      <c r="E867" s="15"/>
    </row>
    <row r="868" spans="1:5" ht="15.75">
      <c r="A868" s="16"/>
      <c r="B868" s="15"/>
      <c r="C868" s="15"/>
      <c r="D868" s="15"/>
      <c r="E868" s="15"/>
    </row>
    <row r="869" spans="1:5" ht="15.75">
      <c r="A869" s="16"/>
      <c r="B869" s="15"/>
      <c r="C869" s="15"/>
      <c r="D869" s="15"/>
      <c r="E869" s="15"/>
    </row>
    <row r="870" spans="1:5" ht="15.75">
      <c r="A870" s="16"/>
      <c r="B870" s="15"/>
      <c r="C870" s="15"/>
      <c r="D870" s="15"/>
      <c r="E870" s="15"/>
    </row>
    <row r="871" spans="1:5" ht="15.75">
      <c r="A871" s="16"/>
      <c r="B871" s="15"/>
      <c r="C871" s="15"/>
      <c r="D871" s="15"/>
      <c r="E871" s="15"/>
    </row>
    <row r="872" spans="1:5" ht="15.75">
      <c r="A872" s="16"/>
      <c r="B872" s="15"/>
      <c r="C872" s="15"/>
      <c r="D872" s="15"/>
      <c r="E872" s="15"/>
    </row>
    <row r="873" spans="1:5" ht="15.75">
      <c r="A873" s="16"/>
      <c r="B873" s="15"/>
      <c r="C873" s="15"/>
      <c r="D873" s="15"/>
      <c r="E873" s="15"/>
    </row>
    <row r="874" spans="1:5" ht="15.75">
      <c r="A874" s="16"/>
      <c r="B874" s="15"/>
      <c r="C874" s="15"/>
      <c r="D874" s="15"/>
      <c r="E874" s="15"/>
    </row>
    <row r="875" spans="1:5" ht="15.75">
      <c r="A875" s="16"/>
      <c r="B875" s="15"/>
      <c r="C875" s="15"/>
      <c r="D875" s="15"/>
      <c r="E875" s="15"/>
    </row>
    <row r="876" spans="1:5" ht="15.75">
      <c r="A876" s="16"/>
      <c r="B876" s="15"/>
      <c r="C876" s="15"/>
      <c r="D876" s="15"/>
      <c r="E876" s="15"/>
    </row>
    <row r="877" spans="1:5" ht="15.75">
      <c r="A877" s="16"/>
      <c r="B877" s="15"/>
      <c r="C877" s="15"/>
      <c r="D877" s="15"/>
      <c r="E877" s="15"/>
    </row>
    <row r="878" spans="1:5" ht="15.75">
      <c r="A878" s="16"/>
      <c r="B878" s="15"/>
      <c r="C878" s="15"/>
      <c r="D878" s="15"/>
      <c r="E878" s="15"/>
    </row>
    <row r="879" spans="1:5" ht="15.75">
      <c r="A879" s="16"/>
      <c r="B879" s="15"/>
      <c r="C879" s="15"/>
      <c r="D879" s="15"/>
      <c r="E879" s="15"/>
    </row>
    <row r="880" spans="1:5" ht="15.75">
      <c r="A880" s="16"/>
      <c r="B880" s="15"/>
      <c r="C880" s="15"/>
      <c r="D880" s="15"/>
      <c r="E880" s="15"/>
    </row>
    <row r="881" spans="1:5" ht="15.75">
      <c r="A881" s="16"/>
      <c r="B881" s="15"/>
      <c r="C881" s="15"/>
      <c r="D881" s="15"/>
      <c r="E881" s="15"/>
    </row>
    <row r="882" spans="1:5" ht="15.75">
      <c r="A882" s="16"/>
      <c r="B882" s="15"/>
      <c r="C882" s="15"/>
      <c r="D882" s="15"/>
      <c r="E882" s="15"/>
    </row>
    <row r="883" spans="1:5" ht="15.75">
      <c r="A883" s="16"/>
      <c r="B883" s="15"/>
      <c r="C883" s="15"/>
      <c r="D883" s="15"/>
      <c r="E883" s="15"/>
    </row>
    <row r="884" spans="1:5" ht="15.75">
      <c r="A884" s="16"/>
      <c r="B884" s="15"/>
      <c r="C884" s="15"/>
      <c r="D884" s="15"/>
      <c r="E884" s="15"/>
    </row>
    <row r="885" spans="1:5" ht="15.75">
      <c r="A885" s="16"/>
      <c r="B885" s="15"/>
      <c r="C885" s="15"/>
      <c r="D885" s="15"/>
      <c r="E885" s="15"/>
    </row>
    <row r="886" spans="1:5" ht="15.75">
      <c r="A886" s="16"/>
      <c r="B886" s="15"/>
      <c r="C886" s="15"/>
      <c r="D886" s="15"/>
      <c r="E886" s="15"/>
    </row>
    <row r="887" spans="1:5" ht="15.75">
      <c r="A887" s="16"/>
      <c r="B887" s="15"/>
      <c r="C887" s="15"/>
      <c r="D887" s="15"/>
      <c r="E887" s="15"/>
    </row>
    <row r="888" spans="1:5" ht="15.75">
      <c r="A888" s="16"/>
      <c r="B888" s="15"/>
      <c r="C888" s="15"/>
      <c r="D888" s="15"/>
      <c r="E888" s="15"/>
    </row>
    <row r="889" spans="1:5" ht="15.75">
      <c r="A889" s="16"/>
      <c r="B889" s="15"/>
      <c r="C889" s="15"/>
      <c r="D889" s="15"/>
      <c r="E889" s="15"/>
    </row>
    <row r="890" spans="1:5" ht="15.75">
      <c r="A890" s="16"/>
      <c r="B890" s="15"/>
      <c r="C890" s="15"/>
      <c r="D890" s="15"/>
      <c r="E890" s="15"/>
    </row>
    <row r="891" spans="1:5" ht="15.75">
      <c r="A891" s="16"/>
      <c r="B891" s="15"/>
      <c r="C891" s="15"/>
      <c r="D891" s="15"/>
      <c r="E891" s="15"/>
    </row>
    <row r="892" spans="1:5" ht="15.75">
      <c r="A892" s="16"/>
      <c r="B892" s="15"/>
      <c r="C892" s="15"/>
      <c r="D892" s="15"/>
      <c r="E892" s="15"/>
    </row>
    <row r="893" spans="1:5" ht="15.75">
      <c r="A893" s="16"/>
      <c r="B893" s="15"/>
      <c r="C893" s="15"/>
      <c r="D893" s="15"/>
      <c r="E893" s="15"/>
    </row>
    <row r="894" spans="1:5" ht="15.75">
      <c r="A894" s="16"/>
      <c r="B894" s="15"/>
      <c r="C894" s="15"/>
      <c r="D894" s="15"/>
      <c r="E894" s="15"/>
    </row>
    <row r="895" spans="1:5" ht="15.75">
      <c r="A895" s="16"/>
      <c r="B895" s="15"/>
      <c r="C895" s="15"/>
      <c r="D895" s="15"/>
      <c r="E895" s="15"/>
    </row>
    <row r="896" spans="1:5" ht="15.75">
      <c r="A896" s="16"/>
      <c r="B896" s="15"/>
      <c r="C896" s="15"/>
      <c r="D896" s="15"/>
      <c r="E896" s="15"/>
    </row>
    <row r="897" spans="1:5" ht="15.75">
      <c r="A897" s="16"/>
      <c r="B897" s="15"/>
      <c r="C897" s="15"/>
      <c r="D897" s="15"/>
      <c r="E897" s="15"/>
    </row>
    <row r="898" spans="1:5" ht="15.75">
      <c r="A898" s="16"/>
      <c r="B898" s="15"/>
      <c r="C898" s="15"/>
      <c r="D898" s="15"/>
      <c r="E898" s="15"/>
    </row>
    <row r="899" spans="1:5" ht="15.75">
      <c r="A899" s="16"/>
      <c r="B899" s="15"/>
      <c r="C899" s="15"/>
      <c r="D899" s="15"/>
      <c r="E899" s="15"/>
    </row>
    <row r="900" spans="1:5" ht="15.75">
      <c r="A900" s="16"/>
      <c r="B900" s="15"/>
      <c r="C900" s="15"/>
      <c r="D900" s="15"/>
      <c r="E900" s="15"/>
    </row>
    <row r="901" spans="1:5" ht="15.75">
      <c r="A901" s="16"/>
      <c r="B901" s="15"/>
      <c r="C901" s="15"/>
      <c r="D901" s="15"/>
      <c r="E901" s="15"/>
    </row>
    <row r="902" spans="1:5" ht="15.75">
      <c r="A902" s="16"/>
      <c r="B902" s="15"/>
      <c r="C902" s="15"/>
      <c r="D902" s="15"/>
      <c r="E902" s="15"/>
    </row>
    <row r="903" spans="1:5" ht="15.75">
      <c r="A903" s="16"/>
      <c r="B903" s="15"/>
      <c r="C903" s="15"/>
      <c r="D903" s="15"/>
      <c r="E903" s="15"/>
    </row>
    <row r="904" spans="1:5" ht="15.75">
      <c r="A904" s="16"/>
      <c r="B904" s="15"/>
      <c r="C904" s="15"/>
      <c r="D904" s="15"/>
      <c r="E904" s="15"/>
    </row>
    <row r="905" spans="1:5" ht="15.75">
      <c r="A905" s="16"/>
      <c r="B905" s="15"/>
      <c r="C905" s="15"/>
      <c r="D905" s="15"/>
      <c r="E905" s="15"/>
    </row>
    <row r="906" spans="1:5" ht="15.75">
      <c r="A906" s="16"/>
      <c r="B906" s="15"/>
      <c r="C906" s="15"/>
      <c r="D906" s="15"/>
      <c r="E906" s="15"/>
    </row>
    <row r="907" spans="1:5" ht="15.75">
      <c r="A907" s="16"/>
      <c r="B907" s="15"/>
      <c r="C907" s="15"/>
      <c r="D907" s="15"/>
      <c r="E907" s="15"/>
    </row>
    <row r="908" spans="1:5" ht="15.75">
      <c r="A908" s="16"/>
      <c r="B908" s="15"/>
      <c r="C908" s="15"/>
      <c r="D908" s="15"/>
      <c r="E908" s="15"/>
    </row>
    <row r="909" spans="1:5" ht="15.75">
      <c r="A909" s="16"/>
      <c r="B909" s="15"/>
      <c r="C909" s="15"/>
      <c r="D909" s="15"/>
      <c r="E909" s="15"/>
    </row>
    <row r="910" spans="1:5" ht="15.75">
      <c r="A910" s="16"/>
      <c r="B910" s="15"/>
      <c r="C910" s="15"/>
      <c r="D910" s="15"/>
      <c r="E910" s="15"/>
    </row>
    <row r="911" spans="1:5" ht="15.75">
      <c r="A911" s="16"/>
      <c r="B911" s="15"/>
      <c r="C911" s="15"/>
      <c r="D911" s="15"/>
      <c r="E911" s="15"/>
    </row>
    <row r="912" spans="1:5" ht="15.75">
      <c r="A912" s="16"/>
      <c r="B912" s="15"/>
      <c r="C912" s="15"/>
      <c r="D912" s="15"/>
      <c r="E912" s="15"/>
    </row>
    <row r="913" spans="1:5" ht="15.75">
      <c r="A913" s="16"/>
      <c r="B913" s="15"/>
      <c r="C913" s="15"/>
      <c r="D913" s="15"/>
      <c r="E913" s="15"/>
    </row>
    <row r="914" spans="1:5" ht="15.75">
      <c r="A914" s="16"/>
      <c r="B914" s="15"/>
      <c r="C914" s="15"/>
      <c r="D914" s="15"/>
      <c r="E914" s="15"/>
    </row>
    <row r="915" spans="1:5" ht="15.75">
      <c r="A915" s="16"/>
      <c r="B915" s="15"/>
      <c r="C915" s="15"/>
      <c r="D915" s="15"/>
      <c r="E915" s="15"/>
    </row>
    <row r="916" spans="1:5" ht="15.75">
      <c r="A916" s="16"/>
      <c r="B916" s="15"/>
      <c r="C916" s="15"/>
      <c r="D916" s="15"/>
      <c r="E916" s="15"/>
    </row>
    <row r="917" spans="1:5" ht="15.75">
      <c r="A917" s="16"/>
      <c r="B917" s="15"/>
      <c r="C917" s="15"/>
      <c r="D917" s="15"/>
      <c r="E917" s="15"/>
    </row>
    <row r="918" spans="1:5" ht="15.75">
      <c r="A918" s="16"/>
      <c r="B918" s="15"/>
      <c r="C918" s="15"/>
      <c r="D918" s="15"/>
      <c r="E918" s="15"/>
    </row>
    <row r="919" spans="1:5" ht="15.75">
      <c r="A919" s="16"/>
      <c r="B919" s="15"/>
      <c r="C919" s="15"/>
      <c r="D919" s="15"/>
      <c r="E919" s="15"/>
    </row>
    <row r="920" spans="1:5" ht="15.75">
      <c r="A920" s="16"/>
      <c r="B920" s="15"/>
      <c r="C920" s="15"/>
      <c r="D920" s="15"/>
      <c r="E920" s="15"/>
    </row>
    <row r="921" spans="1:5" ht="15.75">
      <c r="A921" s="16"/>
      <c r="B921" s="15"/>
      <c r="C921" s="15"/>
      <c r="D921" s="15"/>
      <c r="E921" s="15"/>
    </row>
    <row r="922" spans="1:5" ht="15.75">
      <c r="A922" s="16"/>
      <c r="B922" s="15"/>
      <c r="C922" s="15"/>
      <c r="D922" s="15"/>
      <c r="E922" s="15"/>
    </row>
    <row r="923" spans="1:5" ht="15.75">
      <c r="A923" s="16"/>
      <c r="B923" s="15"/>
      <c r="C923" s="15"/>
      <c r="D923" s="15"/>
      <c r="E923" s="15"/>
    </row>
    <row r="924" spans="1:5" ht="15.75">
      <c r="A924" s="16"/>
      <c r="B924" s="15"/>
      <c r="C924" s="15"/>
      <c r="D924" s="15"/>
      <c r="E924" s="15"/>
    </row>
    <row r="925" spans="1:5" ht="15.75">
      <c r="A925" s="16"/>
      <c r="B925" s="15"/>
      <c r="C925" s="15"/>
      <c r="D925" s="15"/>
      <c r="E925" s="15"/>
    </row>
    <row r="926" spans="1:5" ht="15.75">
      <c r="A926" s="16"/>
      <c r="B926" s="15"/>
      <c r="C926" s="15"/>
      <c r="D926" s="15"/>
      <c r="E926" s="15"/>
    </row>
    <row r="927" spans="1:5" ht="15.75">
      <c r="A927" s="16"/>
      <c r="B927" s="15"/>
      <c r="C927" s="15"/>
      <c r="D927" s="15"/>
      <c r="E927" s="15"/>
    </row>
    <row r="928" spans="1:5" ht="15.75">
      <c r="A928" s="16"/>
      <c r="B928" s="15"/>
      <c r="C928" s="15"/>
      <c r="D928" s="15"/>
      <c r="E928" s="15"/>
    </row>
    <row r="929" spans="1:5" ht="15.75">
      <c r="A929" s="16"/>
      <c r="B929" s="15"/>
      <c r="C929" s="15"/>
      <c r="D929" s="15"/>
      <c r="E929" s="15"/>
    </row>
    <row r="930" spans="1:5" ht="15.75">
      <c r="A930" s="16"/>
      <c r="B930" s="15"/>
      <c r="C930" s="15"/>
      <c r="D930" s="15"/>
      <c r="E930" s="15"/>
    </row>
    <row r="931" spans="1:5" ht="15.75">
      <c r="A931" s="16"/>
      <c r="B931" s="15"/>
      <c r="C931" s="15"/>
      <c r="D931" s="15"/>
      <c r="E931" s="15"/>
    </row>
    <row r="932" spans="1:5" ht="15.75">
      <c r="A932" s="16"/>
      <c r="B932" s="15"/>
      <c r="C932" s="15"/>
      <c r="D932" s="15"/>
      <c r="E932" s="15"/>
    </row>
    <row r="933" spans="1:5" ht="15.75">
      <c r="A933" s="16"/>
      <c r="B933" s="15"/>
      <c r="C933" s="15"/>
      <c r="D933" s="15"/>
      <c r="E933" s="15"/>
    </row>
    <row r="934" spans="1:5" ht="15.75">
      <c r="A934" s="16"/>
      <c r="B934" s="15"/>
      <c r="C934" s="15"/>
      <c r="D934" s="15"/>
      <c r="E934" s="15"/>
    </row>
    <row r="935" spans="1:5" ht="15.75">
      <c r="A935" s="16"/>
      <c r="B935" s="15"/>
      <c r="C935" s="15"/>
      <c r="D935" s="15"/>
      <c r="E935" s="15"/>
    </row>
    <row r="936" spans="1:5" ht="15.75">
      <c r="A936" s="16"/>
      <c r="B936" s="15"/>
      <c r="C936" s="15"/>
      <c r="D936" s="15"/>
      <c r="E936" s="15"/>
    </row>
    <row r="937" spans="1:5" ht="15.75">
      <c r="A937" s="16"/>
      <c r="B937" s="15"/>
      <c r="C937" s="15"/>
      <c r="D937" s="15"/>
      <c r="E937" s="15"/>
    </row>
    <row r="938" spans="1:5" ht="15.75">
      <c r="A938" s="16"/>
      <c r="B938" s="15"/>
      <c r="C938" s="15"/>
      <c r="D938" s="15"/>
      <c r="E938" s="15"/>
    </row>
    <row r="939" spans="1:5" ht="15.75">
      <c r="A939" s="16"/>
      <c r="B939" s="15"/>
      <c r="C939" s="15"/>
      <c r="D939" s="15"/>
      <c r="E939" s="15"/>
    </row>
    <row r="940" spans="1:5" ht="15.75">
      <c r="A940" s="16"/>
      <c r="B940" s="15"/>
      <c r="C940" s="15"/>
      <c r="D940" s="15"/>
      <c r="E940" s="15"/>
    </row>
    <row r="941" spans="1:5" ht="15.75">
      <c r="A941" s="16"/>
      <c r="B941" s="15"/>
      <c r="C941" s="15"/>
      <c r="D941" s="15"/>
      <c r="E941" s="15"/>
    </row>
    <row r="942" spans="1:5" ht="15.75">
      <c r="A942" s="16"/>
      <c r="B942" s="15"/>
      <c r="C942" s="15"/>
      <c r="D942" s="15"/>
      <c r="E942" s="15"/>
    </row>
    <row r="943" spans="1:5" ht="15.75">
      <c r="A943" s="16"/>
      <c r="B943" s="15"/>
      <c r="C943" s="15"/>
      <c r="D943" s="15"/>
      <c r="E943" s="15"/>
    </row>
    <row r="944" spans="1:5" ht="15.75">
      <c r="A944" s="16"/>
      <c r="B944" s="15"/>
      <c r="C944" s="15"/>
      <c r="D944" s="15"/>
      <c r="E944" s="15"/>
    </row>
    <row r="945" spans="1:5" ht="15.75">
      <c r="A945" s="16"/>
      <c r="B945" s="15"/>
      <c r="C945" s="15"/>
      <c r="D945" s="15"/>
      <c r="E945" s="15"/>
    </row>
    <row r="946" spans="1:5" ht="15.75">
      <c r="A946" s="16"/>
      <c r="B946" s="15"/>
      <c r="C946" s="15"/>
      <c r="D946" s="15"/>
      <c r="E946" s="15"/>
    </row>
    <row r="947" spans="1:5" ht="15.75">
      <c r="A947" s="16"/>
      <c r="B947" s="15"/>
      <c r="C947" s="15"/>
      <c r="D947" s="15"/>
      <c r="E947" s="15"/>
    </row>
    <row r="948" spans="1:5" ht="15.75">
      <c r="A948" s="16"/>
      <c r="B948" s="15"/>
      <c r="C948" s="15"/>
      <c r="D948" s="15"/>
      <c r="E948" s="15"/>
    </row>
    <row r="949" spans="1:5" ht="15.75">
      <c r="A949" s="16"/>
      <c r="B949" s="15"/>
      <c r="C949" s="15"/>
      <c r="D949" s="15"/>
      <c r="E949" s="15"/>
    </row>
    <row r="950" spans="1:5" ht="15.75">
      <c r="A950" s="16"/>
      <c r="B950" s="15"/>
      <c r="C950" s="15"/>
      <c r="D950" s="15"/>
      <c r="E950" s="15"/>
    </row>
    <row r="951" spans="1:5" ht="15.75">
      <c r="A951" s="16"/>
      <c r="B951" s="15"/>
      <c r="C951" s="15"/>
      <c r="D951" s="15"/>
      <c r="E951" s="15"/>
    </row>
    <row r="952" spans="1:5" ht="15.75">
      <c r="A952" s="16"/>
      <c r="B952" s="15"/>
      <c r="C952" s="15"/>
      <c r="D952" s="15"/>
      <c r="E952" s="15"/>
    </row>
    <row r="953" spans="1:5" ht="15.75">
      <c r="A953" s="16"/>
      <c r="B953" s="15"/>
      <c r="C953" s="15"/>
      <c r="D953" s="15"/>
      <c r="E953" s="15"/>
    </row>
    <row r="954" spans="1:5" ht="15.75">
      <c r="A954" s="16"/>
      <c r="B954" s="15"/>
      <c r="C954" s="15"/>
      <c r="D954" s="15"/>
      <c r="E954" s="15"/>
    </row>
    <row r="955" spans="1:5" ht="15.75">
      <c r="A955" s="16"/>
      <c r="B955" s="15"/>
      <c r="C955" s="15"/>
      <c r="D955" s="15"/>
      <c r="E955" s="15"/>
    </row>
    <row r="956" spans="1:5" ht="15.75">
      <c r="A956" s="16"/>
      <c r="B956" s="15"/>
      <c r="C956" s="15"/>
      <c r="D956" s="15"/>
      <c r="E956" s="15"/>
    </row>
    <row r="957" spans="1:5" ht="15.75">
      <c r="A957" s="16"/>
      <c r="B957" s="15"/>
      <c r="C957" s="15"/>
      <c r="D957" s="15"/>
      <c r="E957" s="15"/>
    </row>
    <row r="958" spans="1:5" ht="15.75">
      <c r="A958" s="16"/>
      <c r="B958" s="15"/>
      <c r="C958" s="15"/>
      <c r="D958" s="15"/>
      <c r="E958" s="15"/>
    </row>
    <row r="959" spans="1:5" ht="15.75">
      <c r="A959" s="16"/>
      <c r="B959" s="15"/>
      <c r="C959" s="15"/>
      <c r="D959" s="15"/>
      <c r="E959" s="15"/>
    </row>
    <row r="960" spans="1:5" ht="15.75">
      <c r="A960" s="16"/>
      <c r="B960" s="15"/>
      <c r="C960" s="15"/>
      <c r="D960" s="15"/>
      <c r="E960" s="15"/>
    </row>
    <row r="961" spans="1:5" ht="15.75">
      <c r="A961" s="16"/>
      <c r="B961" s="15"/>
      <c r="C961" s="15"/>
      <c r="D961" s="15"/>
      <c r="E961" s="15"/>
    </row>
    <row r="962" spans="1:5" ht="15.75">
      <c r="A962" s="16"/>
      <c r="B962" s="15"/>
      <c r="C962" s="15"/>
      <c r="D962" s="15"/>
      <c r="E962" s="15"/>
    </row>
    <row r="963" spans="1:5" ht="15.75">
      <c r="A963" s="16"/>
      <c r="B963" s="15"/>
      <c r="C963" s="15"/>
      <c r="D963" s="15"/>
      <c r="E963" s="15"/>
    </row>
    <row r="964" spans="1:5" ht="15.75">
      <c r="A964" s="16"/>
      <c r="B964" s="15"/>
      <c r="C964" s="15"/>
      <c r="D964" s="15"/>
      <c r="E964" s="15"/>
    </row>
    <row r="965" spans="1:5" ht="15.75">
      <c r="A965" s="16"/>
      <c r="B965" s="15"/>
      <c r="C965" s="15"/>
      <c r="D965" s="15"/>
      <c r="E965" s="15"/>
    </row>
    <row r="966" spans="1:5" ht="15.75">
      <c r="A966" s="16"/>
      <c r="B966" s="15"/>
      <c r="C966" s="15"/>
      <c r="D966" s="15"/>
      <c r="E966" s="15"/>
    </row>
    <row r="967" spans="1:5" ht="15.75">
      <c r="A967" s="16"/>
      <c r="B967" s="15"/>
      <c r="C967" s="15"/>
      <c r="D967" s="15"/>
      <c r="E967" s="15"/>
    </row>
    <row r="968" spans="1:5" ht="15.75">
      <c r="A968" s="16"/>
      <c r="B968" s="15"/>
      <c r="C968" s="15"/>
      <c r="D968" s="15"/>
      <c r="E968" s="15"/>
    </row>
    <row r="969" spans="1:5" ht="15.75">
      <c r="A969" s="16"/>
      <c r="B969" s="15"/>
      <c r="C969" s="15"/>
      <c r="D969" s="15"/>
      <c r="E969" s="15"/>
    </row>
    <row r="970" spans="1:5" ht="15.75">
      <c r="A970" s="16"/>
      <c r="B970" s="15"/>
      <c r="C970" s="15"/>
      <c r="D970" s="15"/>
      <c r="E970" s="15"/>
    </row>
    <row r="971" spans="1:5" ht="15.75">
      <c r="A971" s="16"/>
      <c r="B971" s="15"/>
      <c r="C971" s="15"/>
      <c r="D971" s="15"/>
      <c r="E971" s="15"/>
    </row>
    <row r="972" spans="1:5" ht="15.75">
      <c r="A972" s="16"/>
      <c r="B972" s="15"/>
      <c r="C972" s="15"/>
      <c r="D972" s="15"/>
      <c r="E972" s="15"/>
    </row>
    <row r="973" spans="1:5" ht="15.75">
      <c r="A973" s="16"/>
      <c r="B973" s="15"/>
      <c r="C973" s="15"/>
      <c r="D973" s="15"/>
      <c r="E973" s="15"/>
    </row>
    <row r="974" spans="1:5" ht="15.75">
      <c r="A974" s="16"/>
      <c r="B974" s="15"/>
      <c r="C974" s="15"/>
      <c r="D974" s="15"/>
      <c r="E974" s="15"/>
    </row>
    <row r="975" spans="1:5" ht="15.75">
      <c r="A975" s="16"/>
      <c r="B975" s="15"/>
      <c r="C975" s="15"/>
      <c r="D975" s="15"/>
      <c r="E975" s="15"/>
    </row>
    <row r="976" spans="1:5" ht="15.75">
      <c r="A976" s="16"/>
      <c r="B976" s="15"/>
      <c r="C976" s="15"/>
      <c r="D976" s="15"/>
      <c r="E976" s="15"/>
    </row>
    <row r="977" spans="1:5" ht="15.75">
      <c r="A977" s="16"/>
      <c r="B977" s="15"/>
      <c r="C977" s="15"/>
      <c r="D977" s="15"/>
      <c r="E977" s="15"/>
    </row>
    <row r="978" spans="1:5" ht="15.75">
      <c r="A978" s="16"/>
      <c r="B978" s="15"/>
      <c r="C978" s="15"/>
      <c r="D978" s="15"/>
      <c r="E978" s="15"/>
    </row>
    <row r="979" spans="1:5" ht="15.75">
      <c r="A979" s="16"/>
      <c r="B979" s="15"/>
      <c r="C979" s="15"/>
      <c r="D979" s="15"/>
      <c r="E979" s="15"/>
    </row>
    <row r="980" spans="1:5" ht="15.75">
      <c r="A980" s="16"/>
      <c r="B980" s="15"/>
      <c r="C980" s="15"/>
      <c r="D980" s="15"/>
      <c r="E980" s="15"/>
    </row>
    <row r="981" spans="1:5" ht="15.75">
      <c r="A981" s="16"/>
      <c r="B981" s="15"/>
      <c r="C981" s="15"/>
      <c r="D981" s="15"/>
      <c r="E981" s="15"/>
    </row>
    <row r="982" spans="1:5" ht="15.75">
      <c r="A982" s="16"/>
      <c r="B982" s="15"/>
      <c r="C982" s="15"/>
      <c r="D982" s="15"/>
      <c r="E982" s="15"/>
    </row>
    <row r="983" spans="1:5" ht="15.75">
      <c r="A983" s="16"/>
      <c r="B983" s="15"/>
      <c r="C983" s="15"/>
      <c r="D983" s="15"/>
      <c r="E983" s="15"/>
    </row>
    <row r="984" spans="1:5" ht="15.75">
      <c r="A984" s="16"/>
      <c r="B984" s="15"/>
      <c r="C984" s="15"/>
      <c r="D984" s="15"/>
      <c r="E984" s="15"/>
    </row>
    <row r="985" spans="1:5" ht="15.75">
      <c r="A985" s="16"/>
      <c r="B985" s="15"/>
      <c r="C985" s="15"/>
      <c r="D985" s="15"/>
      <c r="E985" s="15"/>
    </row>
    <row r="986" spans="1:5" ht="15.75">
      <c r="A986" s="16"/>
      <c r="B986" s="15"/>
      <c r="C986" s="15"/>
      <c r="D986" s="15"/>
      <c r="E986" s="15"/>
    </row>
    <row r="987" spans="1:5" ht="15.75">
      <c r="A987" s="16"/>
      <c r="B987" s="15"/>
      <c r="C987" s="15"/>
      <c r="D987" s="15"/>
      <c r="E987" s="15"/>
    </row>
    <row r="988" spans="1:5" ht="15.75">
      <c r="A988" s="16"/>
      <c r="B988" s="15"/>
      <c r="C988" s="15"/>
      <c r="D988" s="15"/>
      <c r="E988" s="15"/>
    </row>
    <row r="989" spans="1:5" ht="15.75">
      <c r="A989" s="16"/>
      <c r="B989" s="15"/>
      <c r="C989" s="15"/>
      <c r="D989" s="15"/>
      <c r="E989" s="15"/>
    </row>
    <row r="990" spans="1:5" ht="15.75">
      <c r="A990" s="16"/>
      <c r="B990" s="15"/>
      <c r="C990" s="15"/>
      <c r="D990" s="15"/>
      <c r="E990" s="15"/>
    </row>
    <row r="991" spans="1:5" ht="15.75">
      <c r="A991" s="16"/>
      <c r="B991" s="15"/>
      <c r="C991" s="15"/>
      <c r="D991" s="15"/>
      <c r="E991" s="15"/>
    </row>
    <row r="992" spans="1:5" ht="15.75">
      <c r="A992" s="16"/>
      <c r="B992" s="15"/>
      <c r="C992" s="15"/>
      <c r="D992" s="15"/>
      <c r="E992" s="15"/>
    </row>
    <row r="993" spans="1:5" ht="15.75">
      <c r="A993" s="16"/>
      <c r="B993" s="15"/>
      <c r="C993" s="15"/>
      <c r="D993" s="15"/>
      <c r="E993" s="15"/>
    </row>
    <row r="994" spans="1:5" ht="15.75">
      <c r="A994" s="16"/>
      <c r="B994" s="15"/>
      <c r="C994" s="15"/>
      <c r="D994" s="15"/>
      <c r="E994" s="15"/>
    </row>
    <row r="995" spans="1:5" ht="15.75">
      <c r="A995" s="16"/>
      <c r="B995" s="15"/>
      <c r="C995" s="15"/>
      <c r="D995" s="15"/>
      <c r="E995" s="15"/>
    </row>
    <row r="996" spans="1:5" ht="15.75">
      <c r="A996" s="16"/>
      <c r="B996" s="15"/>
      <c r="C996" s="15"/>
      <c r="D996" s="15"/>
      <c r="E996" s="15"/>
    </row>
    <row r="997" spans="1:5" ht="15.75">
      <c r="A997" s="16"/>
      <c r="B997" s="15"/>
      <c r="C997" s="15"/>
      <c r="D997" s="15"/>
      <c r="E997" s="15"/>
    </row>
    <row r="998" spans="1:5" ht="15.75">
      <c r="A998" s="16"/>
      <c r="B998" s="15"/>
      <c r="C998" s="15"/>
      <c r="D998" s="15"/>
      <c r="E998" s="15"/>
    </row>
    <row r="999" spans="1:5" ht="15.75">
      <c r="A999" s="16"/>
      <c r="B999" s="15"/>
      <c r="C999" s="15"/>
      <c r="D999" s="15"/>
      <c r="E999" s="15"/>
    </row>
    <row r="1000" spans="1:5" ht="15.75">
      <c r="A1000" s="16"/>
      <c r="B1000" s="15"/>
      <c r="C1000" s="15"/>
      <c r="D1000" s="15"/>
      <c r="E1000" s="15"/>
    </row>
    <row r="1001" spans="1:5" ht="15.75">
      <c r="A1001" s="16"/>
      <c r="B1001" s="15"/>
      <c r="C1001" s="15"/>
      <c r="D1001" s="15"/>
      <c r="E1001" s="15"/>
    </row>
    <row r="1002" spans="1:5" ht="15.75">
      <c r="A1002" s="16"/>
      <c r="B1002" s="15"/>
      <c r="C1002" s="15"/>
      <c r="D1002" s="15"/>
      <c r="E1002" s="15"/>
    </row>
    <row r="1003" spans="1:5" ht="15.75">
      <c r="A1003" s="16"/>
      <c r="B1003" s="15"/>
      <c r="C1003" s="15"/>
      <c r="D1003" s="15"/>
      <c r="E1003" s="15"/>
    </row>
    <row r="1004" spans="1:5" ht="15.75">
      <c r="A1004" s="16"/>
      <c r="B1004" s="15"/>
      <c r="C1004" s="15"/>
      <c r="D1004" s="15"/>
      <c r="E1004" s="15"/>
    </row>
    <row r="1005" spans="1:5" ht="15.75">
      <c r="A1005" s="16"/>
      <c r="B1005" s="15"/>
      <c r="C1005" s="15"/>
      <c r="D1005" s="15"/>
      <c r="E1005" s="15"/>
    </row>
    <row r="1006" spans="1:5" ht="15.75">
      <c r="A1006" s="16"/>
      <c r="B1006" s="15"/>
      <c r="C1006" s="15"/>
      <c r="D1006" s="15"/>
      <c r="E1006" s="15"/>
    </row>
    <row r="1007" spans="1:5" ht="15.75">
      <c r="A1007" s="16"/>
      <c r="B1007" s="15"/>
      <c r="C1007" s="15"/>
      <c r="D1007" s="15"/>
      <c r="E1007" s="15"/>
    </row>
    <row r="1008" spans="1:5" ht="15.75">
      <c r="A1008" s="16"/>
      <c r="B1008" s="15"/>
      <c r="C1008" s="15"/>
      <c r="D1008" s="15"/>
      <c r="E1008" s="15"/>
    </row>
    <row r="1009" spans="1:5" ht="15.75">
      <c r="A1009" s="16"/>
      <c r="B1009" s="15"/>
      <c r="C1009" s="15"/>
      <c r="D1009" s="15"/>
      <c r="E1009" s="15"/>
    </row>
    <row r="1010" spans="1:5" ht="15.75">
      <c r="A1010" s="16"/>
      <c r="B1010" s="15"/>
      <c r="C1010" s="15"/>
      <c r="D1010" s="15"/>
      <c r="E1010" s="15"/>
    </row>
    <row r="1011" spans="1:5" ht="15.75">
      <c r="A1011" s="16"/>
      <c r="B1011" s="15"/>
      <c r="C1011" s="15"/>
      <c r="D1011" s="15"/>
      <c r="E1011" s="15"/>
    </row>
    <row r="1012" spans="1:5" ht="15.75">
      <c r="A1012" s="16"/>
      <c r="B1012" s="15"/>
      <c r="C1012" s="15"/>
      <c r="D1012" s="15"/>
      <c r="E1012" s="15"/>
    </row>
    <row r="1013" spans="1:5" ht="15.75">
      <c r="A1013" s="16"/>
      <c r="B1013" s="15"/>
      <c r="C1013" s="15"/>
      <c r="D1013" s="15"/>
      <c r="E1013" s="15"/>
    </row>
    <row r="1014" spans="1:5" ht="15.75">
      <c r="A1014" s="16"/>
      <c r="B1014" s="15"/>
      <c r="C1014" s="15"/>
      <c r="D1014" s="15"/>
      <c r="E1014" s="15"/>
    </row>
    <row r="1015" spans="1:5" ht="15.75">
      <c r="A1015" s="16"/>
      <c r="B1015" s="15"/>
      <c r="C1015" s="15"/>
      <c r="D1015" s="15"/>
      <c r="E1015" s="15"/>
    </row>
    <row r="1016" spans="1:5" ht="15.75">
      <c r="A1016" s="16"/>
      <c r="B1016" s="15"/>
      <c r="C1016" s="15"/>
      <c r="D1016" s="15"/>
      <c r="E1016" s="15"/>
    </row>
    <row r="1017" spans="1:5" ht="15.75">
      <c r="A1017" s="16"/>
      <c r="B1017" s="15"/>
      <c r="C1017" s="15"/>
      <c r="D1017" s="15"/>
      <c r="E1017" s="15"/>
    </row>
    <row r="1018" spans="1:5" ht="15.75">
      <c r="A1018" s="16"/>
      <c r="B1018" s="15"/>
      <c r="C1018" s="15"/>
      <c r="D1018" s="15"/>
      <c r="E1018" s="15"/>
    </row>
    <row r="1019" spans="1:5" ht="15.75">
      <c r="A1019" s="16"/>
      <c r="B1019" s="15"/>
      <c r="C1019" s="15"/>
      <c r="D1019" s="15"/>
      <c r="E1019" s="15"/>
    </row>
    <row r="1020" spans="1:5" ht="15.75">
      <c r="A1020" s="16"/>
      <c r="B1020" s="15"/>
      <c r="C1020" s="15"/>
      <c r="D1020" s="15"/>
      <c r="E1020" s="15"/>
    </row>
    <row r="1021" spans="1:5" ht="15.75">
      <c r="A1021" s="16"/>
      <c r="B1021" s="15"/>
      <c r="C1021" s="15"/>
      <c r="D1021" s="15"/>
      <c r="E1021" s="15"/>
    </row>
    <row r="1022" spans="1:5" ht="15.75">
      <c r="A1022" s="16"/>
      <c r="B1022" s="15"/>
      <c r="C1022" s="15"/>
      <c r="D1022" s="15"/>
      <c r="E1022" s="15"/>
    </row>
    <row r="1023" spans="1:5" ht="15.75">
      <c r="A1023" s="16"/>
      <c r="B1023" s="15"/>
      <c r="C1023" s="15"/>
      <c r="D1023" s="15"/>
      <c r="E1023" s="15"/>
    </row>
    <row r="1024" spans="1:5" ht="15.75">
      <c r="A1024" s="16"/>
      <c r="B1024" s="15"/>
      <c r="C1024" s="15"/>
      <c r="D1024" s="15"/>
      <c r="E1024" s="15"/>
    </row>
    <row r="1025" spans="1:5" ht="15.75">
      <c r="A1025" s="16"/>
      <c r="B1025" s="15"/>
      <c r="C1025" s="15"/>
      <c r="D1025" s="15"/>
      <c r="E1025" s="15"/>
    </row>
    <row r="1026" spans="1:5" ht="15.75">
      <c r="A1026" s="16"/>
      <c r="B1026" s="15"/>
      <c r="C1026" s="15"/>
      <c r="D1026" s="15"/>
      <c r="E1026" s="15"/>
    </row>
    <row r="1027" spans="1:5" ht="15.75">
      <c r="A1027" s="16"/>
      <c r="B1027" s="15"/>
      <c r="C1027" s="15"/>
      <c r="D1027" s="15"/>
      <c r="E1027" s="15"/>
    </row>
    <row r="1028" spans="1:5" ht="15.75">
      <c r="A1028" s="16"/>
      <c r="B1028" s="15"/>
      <c r="C1028" s="15"/>
      <c r="D1028" s="15"/>
      <c r="E1028" s="15"/>
    </row>
    <row r="1029" spans="1:5" ht="15.75">
      <c r="A1029" s="16"/>
      <c r="B1029" s="15"/>
      <c r="C1029" s="15"/>
      <c r="D1029" s="15"/>
      <c r="E1029" s="15"/>
    </row>
    <row r="1030" spans="1:5" ht="15.75">
      <c r="A1030" s="16"/>
      <c r="B1030" s="15"/>
      <c r="C1030" s="15"/>
      <c r="D1030" s="15"/>
      <c r="E1030" s="15"/>
    </row>
    <row r="1031" spans="1:5" ht="15.75">
      <c r="A1031" s="16"/>
      <c r="B1031" s="15"/>
      <c r="C1031" s="15"/>
      <c r="D1031" s="15"/>
      <c r="E1031" s="15"/>
    </row>
    <row r="1032" spans="1:5" ht="15.75">
      <c r="A1032" s="16"/>
      <c r="B1032" s="15"/>
      <c r="C1032" s="15"/>
      <c r="D1032" s="15"/>
      <c r="E1032" s="15"/>
    </row>
    <row r="1033" spans="1:5" ht="15.75">
      <c r="A1033" s="16"/>
      <c r="B1033" s="15"/>
      <c r="C1033" s="15"/>
      <c r="D1033" s="15"/>
      <c r="E1033" s="15"/>
    </row>
    <row r="1034" spans="1:5" ht="15.75">
      <c r="A1034" s="16"/>
      <c r="B1034" s="15"/>
      <c r="C1034" s="15"/>
      <c r="D1034" s="15"/>
      <c r="E1034" s="15"/>
    </row>
    <row r="1035" spans="1:5" ht="15.75">
      <c r="A1035" s="16"/>
      <c r="B1035" s="15"/>
      <c r="C1035" s="15"/>
      <c r="D1035" s="15"/>
      <c r="E1035" s="15"/>
    </row>
    <row r="1036" spans="1:5" ht="15.75">
      <c r="A1036" s="16"/>
      <c r="B1036" s="15"/>
      <c r="C1036" s="15"/>
      <c r="D1036" s="15"/>
      <c r="E1036" s="15"/>
    </row>
    <row r="1037" spans="1:5" ht="15.75">
      <c r="A1037" s="16"/>
      <c r="B1037" s="15"/>
      <c r="C1037" s="15"/>
      <c r="D1037" s="15"/>
      <c r="E1037" s="15"/>
    </row>
    <row r="1038" spans="1:5" ht="15.75">
      <c r="A1038" s="16"/>
      <c r="B1038" s="15"/>
      <c r="C1038" s="15"/>
      <c r="D1038" s="15"/>
      <c r="E1038" s="15"/>
    </row>
    <row r="1039" spans="1:5" ht="15.75">
      <c r="A1039" s="16"/>
      <c r="B1039" s="15"/>
      <c r="C1039" s="15"/>
      <c r="D1039" s="15"/>
      <c r="E1039" s="15"/>
    </row>
    <row r="1040" spans="1:5" ht="15.75">
      <c r="A1040" s="16"/>
      <c r="B1040" s="15"/>
      <c r="C1040" s="15"/>
      <c r="D1040" s="15"/>
      <c r="E1040" s="15"/>
    </row>
    <row r="1041" spans="1:5" ht="15.75">
      <c r="A1041" s="16"/>
      <c r="B1041" s="15"/>
      <c r="C1041" s="15"/>
      <c r="D1041" s="15"/>
      <c r="E1041" s="15"/>
    </row>
    <row r="1042" spans="1:5" ht="15.75">
      <c r="A1042" s="16"/>
      <c r="B1042" s="15"/>
      <c r="C1042" s="15"/>
      <c r="D1042" s="15"/>
      <c r="E1042" s="15"/>
    </row>
    <row r="1043" spans="1:5" ht="15.75">
      <c r="A1043" s="16"/>
      <c r="B1043" s="15"/>
      <c r="C1043" s="15"/>
      <c r="D1043" s="15"/>
      <c r="E1043" s="15"/>
    </row>
    <row r="1044" spans="1:5" ht="15.75">
      <c r="A1044" s="16"/>
      <c r="B1044" s="15"/>
      <c r="C1044" s="15"/>
      <c r="D1044" s="15"/>
      <c r="E1044" s="15"/>
    </row>
    <row r="1045" spans="1:5" ht="15.75">
      <c r="A1045" s="16"/>
      <c r="B1045" s="15"/>
      <c r="C1045" s="15"/>
      <c r="D1045" s="15"/>
      <c r="E1045" s="15"/>
    </row>
    <row r="1046" spans="1:5" ht="15.75">
      <c r="A1046" s="16"/>
      <c r="B1046" s="15"/>
      <c r="C1046" s="15"/>
      <c r="D1046" s="15"/>
      <c r="E1046" s="15"/>
    </row>
    <row r="1047" spans="1:5" ht="15.75">
      <c r="A1047" s="16"/>
      <c r="B1047" s="15"/>
      <c r="C1047" s="15"/>
      <c r="D1047" s="15"/>
      <c r="E1047" s="15"/>
    </row>
    <row r="1048" spans="1:5" ht="15.75">
      <c r="A1048" s="16"/>
      <c r="B1048" s="15"/>
      <c r="C1048" s="15"/>
      <c r="D1048" s="15"/>
      <c r="E1048" s="15"/>
    </row>
    <row r="1049" spans="1:5" ht="15.75">
      <c r="A1049" s="16"/>
      <c r="B1049" s="15"/>
      <c r="C1049" s="15"/>
      <c r="D1049" s="15"/>
      <c r="E1049" s="15"/>
    </row>
    <row r="1050" spans="1:5" ht="15.75">
      <c r="A1050" s="16"/>
      <c r="B1050" s="15"/>
      <c r="C1050" s="15"/>
      <c r="D1050" s="15"/>
      <c r="E1050" s="15"/>
    </row>
    <row r="1051" spans="1:5" ht="15.75">
      <c r="A1051" s="16"/>
      <c r="B1051" s="15"/>
      <c r="C1051" s="15"/>
      <c r="D1051" s="15"/>
      <c r="E1051" s="15"/>
    </row>
    <row r="1052" spans="1:5" ht="15.75">
      <c r="A1052" s="16"/>
      <c r="B1052" s="15"/>
      <c r="C1052" s="15"/>
      <c r="D1052" s="15"/>
      <c r="E1052" s="15"/>
    </row>
    <row r="1053" spans="1:5" ht="15.75">
      <c r="A1053" s="16"/>
      <c r="B1053" s="15"/>
      <c r="C1053" s="15"/>
      <c r="D1053" s="15"/>
      <c r="E1053" s="15"/>
    </row>
    <row r="1054" spans="1:5" ht="15.75">
      <c r="A1054" s="16"/>
      <c r="B1054" s="15"/>
      <c r="C1054" s="15"/>
      <c r="D1054" s="15"/>
      <c r="E1054" s="15"/>
    </row>
    <row r="1055" spans="1:5" ht="15.75">
      <c r="A1055" s="16"/>
      <c r="B1055" s="15"/>
      <c r="C1055" s="15"/>
      <c r="D1055" s="15"/>
      <c r="E1055" s="15"/>
    </row>
    <row r="1056" spans="1:5" ht="15.75">
      <c r="A1056" s="16"/>
      <c r="B1056" s="15"/>
      <c r="C1056" s="15"/>
      <c r="D1056" s="15"/>
      <c r="E1056" s="15"/>
    </row>
    <row r="1057" spans="1:5" ht="15.75">
      <c r="A1057" s="16"/>
      <c r="B1057" s="15"/>
      <c r="C1057" s="15"/>
      <c r="D1057" s="15"/>
      <c r="E1057" s="15"/>
    </row>
    <row r="1058" spans="1:5" ht="15.75">
      <c r="A1058" s="16"/>
      <c r="B1058" s="15"/>
      <c r="C1058" s="15"/>
      <c r="D1058" s="15"/>
      <c r="E1058" s="15"/>
    </row>
    <row r="1059" spans="1:5" ht="15.75">
      <c r="A1059" s="16"/>
      <c r="B1059" s="15"/>
      <c r="C1059" s="15"/>
      <c r="D1059" s="15"/>
      <c r="E1059" s="15"/>
    </row>
    <row r="1060" spans="1:5" ht="15.75">
      <c r="A1060" s="16"/>
      <c r="B1060" s="15"/>
      <c r="C1060" s="15"/>
      <c r="D1060" s="15"/>
      <c r="E1060" s="15"/>
    </row>
    <row r="1061" spans="1:5" ht="15.75">
      <c r="A1061" s="16"/>
      <c r="B1061" s="15"/>
      <c r="C1061" s="15"/>
      <c r="D1061" s="15"/>
      <c r="E1061" s="15"/>
    </row>
    <row r="1062" spans="1:5" ht="15.75">
      <c r="A1062" s="16"/>
      <c r="B1062" s="15"/>
      <c r="C1062" s="15"/>
      <c r="D1062" s="15"/>
      <c r="E1062" s="15"/>
    </row>
    <row r="1063" spans="1:5" ht="15.75">
      <c r="A1063" s="16"/>
      <c r="B1063" s="15"/>
      <c r="C1063" s="15"/>
      <c r="D1063" s="15"/>
      <c r="E1063" s="15"/>
    </row>
    <row r="1064" spans="1:5" ht="15.75">
      <c r="A1064" s="16"/>
      <c r="B1064" s="15"/>
      <c r="C1064" s="15"/>
      <c r="D1064" s="15"/>
      <c r="E1064" s="15"/>
    </row>
    <row r="1065" spans="1:5" ht="15.75">
      <c r="A1065" s="16"/>
      <c r="B1065" s="15"/>
      <c r="C1065" s="15"/>
      <c r="D1065" s="15"/>
      <c r="E1065" s="15"/>
    </row>
    <row r="1066" spans="1:5" ht="15.75">
      <c r="A1066" s="16"/>
      <c r="B1066" s="15"/>
      <c r="C1066" s="15"/>
      <c r="D1066" s="15"/>
      <c r="E1066" s="15"/>
    </row>
    <row r="1067" spans="1:5" ht="15.75">
      <c r="A1067" s="16"/>
      <c r="B1067" s="15"/>
      <c r="C1067" s="15"/>
      <c r="D1067" s="15"/>
      <c r="E1067" s="15"/>
    </row>
    <row r="1068" spans="1:5" ht="15.75">
      <c r="A1068" s="16"/>
      <c r="B1068" s="15"/>
      <c r="C1068" s="15"/>
      <c r="D1068" s="15"/>
      <c r="E1068" s="15"/>
    </row>
    <row r="1069" spans="1:5" ht="15.75">
      <c r="A1069" s="16"/>
      <c r="B1069" s="15"/>
      <c r="C1069" s="15"/>
      <c r="D1069" s="15"/>
      <c r="E1069" s="15"/>
    </row>
    <row r="1070" spans="1:5" ht="15.75">
      <c r="A1070" s="16"/>
      <c r="B1070" s="15"/>
      <c r="C1070" s="15"/>
      <c r="D1070" s="15"/>
      <c r="E1070" s="15"/>
    </row>
    <row r="1071" spans="1:5" ht="15.75">
      <c r="A1071" s="16"/>
      <c r="B1071" s="15"/>
      <c r="C1071" s="15"/>
      <c r="D1071" s="15"/>
      <c r="E1071" s="15"/>
    </row>
    <row r="1072" spans="1:5" ht="15.75">
      <c r="A1072" s="16"/>
      <c r="B1072" s="15"/>
      <c r="C1072" s="15"/>
      <c r="D1072" s="15"/>
      <c r="E1072" s="15"/>
    </row>
    <row r="1073" spans="1:5" ht="15.75">
      <c r="A1073" s="16"/>
      <c r="B1073" s="15"/>
      <c r="C1073" s="15"/>
      <c r="D1073" s="15"/>
      <c r="E1073" s="15"/>
    </row>
    <row r="1074" spans="1:5" ht="15.75">
      <c r="A1074" s="16"/>
      <c r="B1074" s="15"/>
      <c r="C1074" s="15"/>
      <c r="D1074" s="15"/>
      <c r="E1074" s="15"/>
    </row>
    <row r="1075" spans="1:5" ht="15.75">
      <c r="A1075" s="16"/>
      <c r="B1075" s="15"/>
      <c r="C1075" s="15"/>
      <c r="D1075" s="15"/>
      <c r="E1075" s="15"/>
    </row>
    <row r="1076" spans="1:5" ht="15.75">
      <c r="A1076" s="16"/>
      <c r="B1076" s="15"/>
      <c r="C1076" s="15"/>
      <c r="D1076" s="15"/>
      <c r="E1076" s="15"/>
    </row>
    <row r="1077" spans="1:5" ht="15.75">
      <c r="A1077" s="16"/>
      <c r="B1077" s="15"/>
      <c r="C1077" s="15"/>
      <c r="D1077" s="15"/>
      <c r="E1077" s="15"/>
    </row>
    <row r="1078" spans="1:5" ht="15.75">
      <c r="A1078" s="16"/>
      <c r="B1078" s="15"/>
      <c r="C1078" s="15"/>
      <c r="D1078" s="15"/>
      <c r="E1078" s="15"/>
    </row>
    <row r="1079" spans="1:5" ht="15.75">
      <c r="A1079" s="16"/>
      <c r="B1079" s="15"/>
      <c r="C1079" s="15"/>
      <c r="D1079" s="15"/>
      <c r="E1079" s="15"/>
    </row>
    <row r="1080" spans="1:5" ht="15.75">
      <c r="A1080" s="16"/>
      <c r="B1080" s="15"/>
      <c r="C1080" s="15"/>
      <c r="D1080" s="15"/>
      <c r="E1080" s="15"/>
    </row>
    <row r="1081" spans="1:5" ht="15.75">
      <c r="A1081" s="16"/>
      <c r="B1081" s="15"/>
      <c r="C1081" s="15"/>
      <c r="D1081" s="15"/>
      <c r="E1081" s="15"/>
    </row>
    <row r="1082" spans="1:5" ht="15.75">
      <c r="A1082" s="16"/>
      <c r="B1082" s="15"/>
      <c r="C1082" s="15"/>
      <c r="D1082" s="15"/>
      <c r="E1082" s="15"/>
    </row>
    <row r="1083" spans="1:5" ht="15.75">
      <c r="A1083" s="16"/>
      <c r="B1083" s="15"/>
      <c r="C1083" s="15"/>
      <c r="D1083" s="15"/>
      <c r="E1083" s="15"/>
    </row>
    <row r="1084" spans="1:5" ht="15.75">
      <c r="A1084" s="16"/>
      <c r="B1084" s="15"/>
      <c r="C1084" s="15"/>
      <c r="D1084" s="15"/>
      <c r="E1084" s="15"/>
    </row>
    <row r="1085" spans="1:5" ht="15.75">
      <c r="A1085" s="16"/>
      <c r="B1085" s="15"/>
      <c r="C1085" s="15"/>
      <c r="D1085" s="15"/>
      <c r="E1085" s="15"/>
    </row>
    <row r="1086" spans="1:5" ht="15.75">
      <c r="A1086" s="16"/>
      <c r="B1086" s="15"/>
      <c r="C1086" s="15"/>
      <c r="D1086" s="15"/>
      <c r="E1086" s="15"/>
    </row>
    <row r="1087" spans="1:5" ht="15.75">
      <c r="A1087" s="16"/>
      <c r="B1087" s="15"/>
      <c r="C1087" s="15"/>
      <c r="D1087" s="15"/>
      <c r="E1087" s="15"/>
    </row>
    <row r="1088" spans="1:5" ht="15.75">
      <c r="A1088" s="16"/>
      <c r="B1088" s="15"/>
      <c r="C1088" s="15"/>
      <c r="D1088" s="15"/>
      <c r="E1088" s="15"/>
    </row>
    <row r="1089" spans="1:5" ht="15.75">
      <c r="A1089" s="16"/>
      <c r="B1089" s="15"/>
      <c r="C1089" s="15"/>
      <c r="D1089" s="15"/>
      <c r="E1089" s="15"/>
    </row>
    <row r="1090" spans="1:5" ht="15.75">
      <c r="A1090" s="16"/>
      <c r="B1090" s="15"/>
      <c r="C1090" s="15"/>
      <c r="D1090" s="15"/>
      <c r="E1090" s="15"/>
    </row>
    <row r="1091" spans="1:5" ht="15.75">
      <c r="A1091" s="16"/>
      <c r="B1091" s="15"/>
      <c r="C1091" s="15"/>
      <c r="D1091" s="15"/>
      <c r="E1091" s="15"/>
    </row>
    <row r="1092" spans="1:5" ht="15.75">
      <c r="A1092" s="16"/>
      <c r="B1092" s="15"/>
      <c r="C1092" s="15"/>
      <c r="D1092" s="15"/>
      <c r="E1092" s="15"/>
    </row>
    <row r="1093" spans="1:5" ht="15.75">
      <c r="A1093" s="16"/>
      <c r="B1093" s="15"/>
      <c r="C1093" s="15"/>
      <c r="D1093" s="15"/>
      <c r="E1093" s="15"/>
    </row>
    <row r="1094" spans="1:5" ht="15.75">
      <c r="A1094" s="16"/>
      <c r="B1094" s="15"/>
      <c r="C1094" s="15"/>
      <c r="D1094" s="15"/>
      <c r="E1094" s="15"/>
    </row>
    <row r="1095" spans="1:5" ht="15.75">
      <c r="A1095" s="16"/>
      <c r="B1095" s="15"/>
      <c r="C1095" s="15"/>
      <c r="D1095" s="15"/>
      <c r="E1095" s="15"/>
    </row>
    <row r="1096" spans="1:5" ht="15.75">
      <c r="A1096" s="16"/>
      <c r="B1096" s="15"/>
      <c r="C1096" s="15"/>
      <c r="D1096" s="15"/>
      <c r="E1096" s="15"/>
    </row>
    <row r="1097" spans="1:5" ht="15.75">
      <c r="A1097" s="16"/>
      <c r="B1097" s="15"/>
      <c r="C1097" s="15"/>
      <c r="D1097" s="15"/>
      <c r="E1097" s="15"/>
    </row>
    <row r="1098" spans="1:5" ht="15.75">
      <c r="A1098" s="16"/>
      <c r="B1098" s="15"/>
      <c r="C1098" s="15"/>
      <c r="D1098" s="15"/>
      <c r="E1098" s="15"/>
    </row>
    <row r="1099" spans="1:5" ht="15.75">
      <c r="A1099" s="16"/>
      <c r="B1099" s="15"/>
      <c r="C1099" s="15"/>
      <c r="D1099" s="15"/>
      <c r="E1099" s="15"/>
    </row>
    <row r="1100" spans="1:5" ht="15.75">
      <c r="A1100" s="16"/>
      <c r="B1100" s="15"/>
      <c r="C1100" s="15"/>
      <c r="D1100" s="15"/>
      <c r="E1100" s="15"/>
    </row>
    <row r="1101" spans="1:5" ht="15.75">
      <c r="A1101" s="16"/>
      <c r="B1101" s="15"/>
      <c r="C1101" s="15"/>
      <c r="D1101" s="15"/>
      <c r="E1101" s="15"/>
    </row>
    <row r="1102" spans="1:5" ht="15.75">
      <c r="A1102" s="16"/>
      <c r="B1102" s="15"/>
      <c r="C1102" s="15"/>
      <c r="D1102" s="15"/>
      <c r="E1102" s="15"/>
    </row>
    <row r="1103" spans="1:5" ht="15.75">
      <c r="A1103" s="16"/>
      <c r="B1103" s="15"/>
      <c r="C1103" s="15"/>
      <c r="D1103" s="15"/>
      <c r="E1103" s="15"/>
    </row>
    <row r="1104" spans="1:5" ht="15.75">
      <c r="A1104" s="16"/>
      <c r="B1104" s="15"/>
      <c r="C1104" s="15"/>
      <c r="D1104" s="15"/>
      <c r="E1104" s="15"/>
    </row>
    <row r="1105" spans="1:5" ht="15.75">
      <c r="A1105" s="16"/>
      <c r="B1105" s="15"/>
      <c r="C1105" s="15"/>
      <c r="D1105" s="15"/>
      <c r="E1105" s="15"/>
    </row>
    <row r="1106" spans="1:5" ht="15.75">
      <c r="A1106" s="16"/>
      <c r="B1106" s="15"/>
      <c r="C1106" s="15"/>
      <c r="D1106" s="15"/>
      <c r="E1106" s="15"/>
    </row>
    <row r="1107" spans="1:5" ht="15.75">
      <c r="A1107" s="16"/>
      <c r="B1107" s="15"/>
      <c r="C1107" s="15"/>
      <c r="D1107" s="15"/>
      <c r="E1107" s="15"/>
    </row>
    <row r="1108" spans="1:5" ht="15.75">
      <c r="A1108" s="16"/>
      <c r="B1108" s="15"/>
      <c r="C1108" s="15"/>
      <c r="D1108" s="15"/>
      <c r="E1108" s="15"/>
    </row>
    <row r="1109" spans="1:5" ht="15.75">
      <c r="A1109" s="16"/>
      <c r="B1109" s="15"/>
      <c r="C1109" s="15"/>
      <c r="D1109" s="15"/>
      <c r="E1109" s="15"/>
    </row>
    <row r="1110" spans="1:5" ht="15.75">
      <c r="A1110" s="16"/>
      <c r="B1110" s="15"/>
      <c r="C1110" s="15"/>
      <c r="D1110" s="15"/>
      <c r="E1110" s="15"/>
    </row>
    <row r="1111" spans="1:5" ht="15.75">
      <c r="A1111" s="16"/>
      <c r="B1111" s="15"/>
      <c r="C1111" s="15"/>
      <c r="D1111" s="15"/>
      <c r="E1111" s="15"/>
    </row>
    <row r="1112" spans="1:5" ht="15.75">
      <c r="A1112" s="16"/>
      <c r="B1112" s="15"/>
      <c r="C1112" s="15"/>
      <c r="D1112" s="15"/>
      <c r="E1112" s="15"/>
    </row>
    <row r="1113" spans="1:5" ht="15.75">
      <c r="A1113" s="16"/>
      <c r="B1113" s="15"/>
      <c r="C1113" s="15"/>
      <c r="D1113" s="15"/>
      <c r="E1113" s="15"/>
    </row>
    <row r="1114" spans="1:5" ht="15.75">
      <c r="A1114" s="16"/>
      <c r="B1114" s="15"/>
      <c r="C1114" s="15"/>
      <c r="D1114" s="15"/>
      <c r="E1114" s="15"/>
    </row>
    <row r="1115" spans="1:5" ht="15.75">
      <c r="A1115" s="16"/>
      <c r="B1115" s="15"/>
      <c r="C1115" s="15"/>
      <c r="D1115" s="15"/>
      <c r="E1115" s="15"/>
    </row>
    <row r="1116" spans="1:5" ht="15.75">
      <c r="A1116" s="16"/>
      <c r="B1116" s="15"/>
      <c r="C1116" s="15"/>
      <c r="D1116" s="15"/>
      <c r="E1116" s="15"/>
    </row>
    <row r="1117" spans="1:5" ht="15.75">
      <c r="A1117" s="16"/>
      <c r="B1117" s="15"/>
      <c r="C1117" s="15"/>
      <c r="D1117" s="15"/>
      <c r="E1117" s="15"/>
    </row>
    <row r="1118" spans="1:5" ht="15.75">
      <c r="A1118" s="16"/>
      <c r="B1118" s="15"/>
      <c r="C1118" s="15"/>
      <c r="D1118" s="15"/>
      <c r="E1118" s="15"/>
    </row>
    <row r="1119" spans="1:5" ht="15.75">
      <c r="A1119" s="16"/>
      <c r="B1119" s="15"/>
      <c r="C1119" s="15"/>
      <c r="D1119" s="15"/>
      <c r="E1119" s="15"/>
    </row>
    <row r="1120" spans="1:5" ht="15.75">
      <c r="A1120" s="16"/>
      <c r="B1120" s="15"/>
      <c r="C1120" s="15"/>
      <c r="D1120" s="15"/>
      <c r="E1120" s="15"/>
    </row>
    <row r="1121" spans="1:5" ht="15.75">
      <c r="A1121" s="16"/>
      <c r="B1121" s="15"/>
      <c r="C1121" s="15"/>
      <c r="D1121" s="15"/>
      <c r="E1121" s="15"/>
    </row>
    <row r="1122" spans="1:5" ht="15.75">
      <c r="A1122" s="16"/>
      <c r="B1122" s="15"/>
      <c r="C1122" s="15"/>
      <c r="D1122" s="15"/>
      <c r="E1122" s="15"/>
    </row>
    <row r="1123" spans="1:5" ht="15.75">
      <c r="A1123" s="16"/>
      <c r="B1123" s="15"/>
      <c r="C1123" s="15"/>
      <c r="D1123" s="15"/>
      <c r="E1123" s="15"/>
    </row>
    <row r="1124" spans="1:5" ht="15.75">
      <c r="A1124" s="16"/>
      <c r="B1124" s="15"/>
      <c r="C1124" s="15"/>
      <c r="D1124" s="15"/>
      <c r="E1124" s="15"/>
    </row>
    <row r="1125" spans="1:5" ht="15.75">
      <c r="A1125" s="16"/>
      <c r="B1125" s="15"/>
      <c r="C1125" s="15"/>
      <c r="D1125" s="15"/>
      <c r="E1125" s="15"/>
    </row>
    <row r="1126" spans="1:5" ht="15.75">
      <c r="A1126" s="16"/>
      <c r="B1126" s="15"/>
      <c r="C1126" s="15"/>
      <c r="D1126" s="15"/>
      <c r="E1126" s="15"/>
    </row>
    <row r="1127" spans="1:5" ht="15.75">
      <c r="A1127" s="16"/>
      <c r="B1127" s="15"/>
      <c r="C1127" s="15"/>
      <c r="D1127" s="15"/>
      <c r="E1127" s="15"/>
    </row>
    <row r="1128" spans="1:5" ht="15.75">
      <c r="A1128" s="16"/>
      <c r="B1128" s="15"/>
      <c r="C1128" s="15"/>
      <c r="D1128" s="15"/>
      <c r="E1128" s="15"/>
    </row>
    <row r="1129" spans="1:5" ht="15.75">
      <c r="A1129" s="16"/>
      <c r="B1129" s="15"/>
      <c r="C1129" s="15"/>
      <c r="D1129" s="15"/>
      <c r="E1129" s="15"/>
    </row>
    <row r="1130" spans="1:5" ht="15.75">
      <c r="A1130" s="16"/>
      <c r="B1130" s="15"/>
      <c r="C1130" s="15"/>
      <c r="D1130" s="15"/>
      <c r="E1130" s="15"/>
    </row>
    <row r="1131" spans="1:5" ht="15.75">
      <c r="A1131" s="16"/>
      <c r="B1131" s="15"/>
      <c r="C1131" s="15"/>
      <c r="D1131" s="15"/>
      <c r="E1131" s="15"/>
    </row>
    <row r="1132" spans="1:5" ht="15.75">
      <c r="A1132" s="16"/>
      <c r="B1132" s="15"/>
      <c r="C1132" s="15"/>
      <c r="D1132" s="15"/>
      <c r="E1132" s="15"/>
    </row>
    <row r="1133" spans="1:5" ht="15.75">
      <c r="A1133" s="16"/>
      <c r="B1133" s="15"/>
      <c r="C1133" s="15"/>
      <c r="D1133" s="15"/>
      <c r="E1133" s="15"/>
    </row>
    <row r="1134" spans="1:5" ht="15.75">
      <c r="A1134" s="16"/>
      <c r="B1134" s="15"/>
      <c r="C1134" s="15"/>
      <c r="D1134" s="15"/>
      <c r="E1134" s="15"/>
    </row>
    <row r="1135" spans="1:5" ht="15.75">
      <c r="A1135" s="16"/>
      <c r="B1135" s="15"/>
      <c r="C1135" s="15"/>
      <c r="D1135" s="15"/>
      <c r="E1135" s="15"/>
    </row>
    <row r="1136" spans="1:5" ht="15.75">
      <c r="A1136" s="16"/>
      <c r="B1136" s="15"/>
      <c r="C1136" s="15"/>
      <c r="D1136" s="15"/>
      <c r="E1136" s="15"/>
    </row>
    <row r="1137" spans="1:5" ht="15.75">
      <c r="A1137" s="16"/>
      <c r="B1137" s="15"/>
      <c r="C1137" s="15"/>
      <c r="D1137" s="15"/>
      <c r="E1137" s="15"/>
    </row>
    <row r="1138" spans="1:5" ht="15.75">
      <c r="A1138" s="16"/>
      <c r="B1138" s="15"/>
      <c r="C1138" s="15"/>
      <c r="D1138" s="15"/>
      <c r="E1138" s="15"/>
    </row>
    <row r="1139" spans="1:5" ht="15.75">
      <c r="A1139" s="16"/>
      <c r="B1139" s="15"/>
      <c r="C1139" s="15"/>
      <c r="D1139" s="15"/>
      <c r="E1139" s="15"/>
    </row>
    <row r="1140" spans="1:5" ht="15.75">
      <c r="A1140" s="16"/>
      <c r="B1140" s="15"/>
      <c r="C1140" s="15"/>
      <c r="D1140" s="15"/>
      <c r="E1140" s="15"/>
    </row>
    <row r="1141" spans="1:5" ht="15.75">
      <c r="A1141" s="16"/>
      <c r="B1141" s="15"/>
      <c r="C1141" s="15"/>
      <c r="D1141" s="15"/>
      <c r="E1141" s="15"/>
    </row>
    <row r="1142" spans="1:5" ht="15.75">
      <c r="A1142" s="16"/>
      <c r="B1142" s="15"/>
      <c r="C1142" s="15"/>
      <c r="D1142" s="15"/>
      <c r="E1142" s="15"/>
    </row>
    <row r="1143" spans="1:5" ht="15.75">
      <c r="A1143" s="16"/>
      <c r="B1143" s="15"/>
      <c r="C1143" s="15"/>
      <c r="D1143" s="15"/>
      <c r="E1143" s="15"/>
    </row>
    <row r="1144" spans="1:5" ht="15.75">
      <c r="A1144" s="16"/>
      <c r="B1144" s="15"/>
      <c r="C1144" s="15"/>
      <c r="D1144" s="15"/>
      <c r="E1144" s="15"/>
    </row>
    <row r="1145" spans="1:5" ht="15.75">
      <c r="A1145" s="16"/>
      <c r="B1145" s="15"/>
      <c r="C1145" s="15"/>
      <c r="D1145" s="15"/>
      <c r="E1145" s="15"/>
    </row>
    <row r="1146" spans="1:5" ht="15.75">
      <c r="A1146" s="16"/>
      <c r="B1146" s="15"/>
      <c r="C1146" s="15"/>
      <c r="D1146" s="15"/>
      <c r="E1146" s="15"/>
    </row>
    <row r="1147" spans="1:5" ht="15.75">
      <c r="A1147" s="16"/>
      <c r="B1147" s="15"/>
      <c r="C1147" s="15"/>
      <c r="D1147" s="15"/>
      <c r="E1147" s="15"/>
    </row>
    <row r="1148" spans="1:5" ht="15.75">
      <c r="A1148" s="16"/>
      <c r="B1148" s="15"/>
      <c r="C1148" s="15"/>
      <c r="D1148" s="15"/>
      <c r="E1148" s="15"/>
    </row>
    <row r="1149" spans="1:5" ht="15.75">
      <c r="A1149" s="16"/>
      <c r="B1149" s="15"/>
      <c r="C1149" s="15"/>
      <c r="D1149" s="15"/>
      <c r="E1149" s="15"/>
    </row>
    <row r="1150" spans="1:5" ht="15.75">
      <c r="A1150" s="16"/>
      <c r="B1150" s="15"/>
      <c r="C1150" s="15"/>
      <c r="D1150" s="15"/>
      <c r="E1150" s="15"/>
    </row>
    <row r="1151" spans="1:5" ht="15.75">
      <c r="A1151" s="16"/>
      <c r="B1151" s="15"/>
      <c r="C1151" s="15"/>
      <c r="D1151" s="15"/>
      <c r="E1151" s="15"/>
    </row>
    <row r="1152" spans="1:5" ht="15.75">
      <c r="A1152" s="16"/>
      <c r="B1152" s="15"/>
      <c r="C1152" s="15"/>
      <c r="D1152" s="15"/>
      <c r="E1152" s="15"/>
    </row>
    <row r="1153" spans="1:5" ht="15.75">
      <c r="A1153" s="16"/>
      <c r="B1153" s="15"/>
      <c r="C1153" s="15"/>
      <c r="D1153" s="15"/>
      <c r="E1153" s="15"/>
    </row>
    <row r="1154" spans="1:5" ht="15.75">
      <c r="A1154" s="16"/>
      <c r="B1154" s="15"/>
      <c r="C1154" s="15"/>
      <c r="D1154" s="15"/>
      <c r="E1154" s="15"/>
    </row>
    <row r="1155" spans="1:5" ht="15.75">
      <c r="A1155" s="16"/>
      <c r="B1155" s="15"/>
      <c r="C1155" s="15"/>
      <c r="D1155" s="15"/>
      <c r="E1155" s="15"/>
    </row>
    <row r="1156" spans="1:5" ht="15.75">
      <c r="A1156" s="16"/>
      <c r="B1156" s="15"/>
      <c r="C1156" s="15"/>
      <c r="D1156" s="15"/>
      <c r="E1156" s="15"/>
    </row>
    <row r="1157" spans="1:5" ht="15.75">
      <c r="A1157" s="16"/>
      <c r="B1157" s="15"/>
      <c r="C1157" s="15"/>
      <c r="D1157" s="15"/>
      <c r="E1157" s="15"/>
    </row>
    <row r="1158" spans="1:5" ht="15.75">
      <c r="A1158" s="16"/>
      <c r="B1158" s="15"/>
      <c r="C1158" s="15"/>
      <c r="D1158" s="15"/>
      <c r="E1158" s="15"/>
    </row>
    <row r="1159" spans="1:5" ht="15.75">
      <c r="A1159" s="16"/>
      <c r="B1159" s="15"/>
      <c r="C1159" s="15"/>
      <c r="D1159" s="15"/>
      <c r="E1159" s="15"/>
    </row>
    <row r="1160" spans="1:5" ht="15.75">
      <c r="A1160" s="16"/>
      <c r="B1160" s="15"/>
      <c r="C1160" s="15"/>
      <c r="D1160" s="15"/>
      <c r="E1160" s="15"/>
    </row>
    <row r="1161" spans="1:5" ht="15.75">
      <c r="A1161" s="16"/>
      <c r="B1161" s="15"/>
      <c r="C1161" s="15"/>
      <c r="D1161" s="15"/>
      <c r="E1161" s="15"/>
    </row>
    <row r="1162" spans="1:5" ht="15.75">
      <c r="A1162" s="16"/>
      <c r="B1162" s="15"/>
      <c r="C1162" s="15"/>
      <c r="D1162" s="15"/>
      <c r="E1162" s="15"/>
    </row>
    <row r="1163" spans="1:5" ht="15.75">
      <c r="A1163" s="16"/>
      <c r="B1163" s="15"/>
      <c r="C1163" s="15"/>
      <c r="D1163" s="15"/>
      <c r="E1163" s="15"/>
    </row>
    <row r="1164" spans="1:5" ht="15.75">
      <c r="A1164" s="16"/>
      <c r="B1164" s="15"/>
      <c r="C1164" s="15"/>
      <c r="D1164" s="15"/>
      <c r="E1164" s="15"/>
    </row>
    <row r="1165" spans="1:5" ht="15.75">
      <c r="A1165" s="16"/>
      <c r="B1165" s="15"/>
      <c r="C1165" s="15"/>
      <c r="D1165" s="15"/>
      <c r="E1165" s="15"/>
    </row>
    <row r="1166" spans="1:5" ht="15.75">
      <c r="A1166" s="16"/>
      <c r="B1166" s="15"/>
      <c r="C1166" s="15"/>
      <c r="D1166" s="15"/>
      <c r="E1166" s="15"/>
    </row>
    <row r="1167" spans="1:5" ht="15.75">
      <c r="A1167" s="16"/>
      <c r="B1167" s="15"/>
      <c r="C1167" s="15"/>
      <c r="D1167" s="15"/>
      <c r="E1167" s="15"/>
    </row>
    <row r="1168" spans="1:5" ht="15.75">
      <c r="A1168" s="16"/>
      <c r="B1168" s="15"/>
      <c r="C1168" s="15"/>
      <c r="D1168" s="15"/>
      <c r="E1168" s="15"/>
    </row>
    <row r="1169" spans="1:5" ht="15.75">
      <c r="A1169" s="16"/>
      <c r="B1169" s="15"/>
      <c r="C1169" s="15"/>
      <c r="D1169" s="15"/>
      <c r="E1169" s="15"/>
    </row>
    <row r="1170" spans="1:5" ht="15.75">
      <c r="A1170" s="16"/>
      <c r="B1170" s="15"/>
      <c r="C1170" s="15"/>
      <c r="D1170" s="15"/>
      <c r="E1170" s="15"/>
    </row>
    <row r="1171" spans="1:5" ht="15.75">
      <c r="A1171" s="16"/>
      <c r="B1171" s="15"/>
      <c r="C1171" s="15"/>
      <c r="D1171" s="15"/>
      <c r="E1171" s="15"/>
    </row>
    <row r="1172" spans="1:5" ht="15.75">
      <c r="A1172" s="16"/>
      <c r="B1172" s="15"/>
      <c r="C1172" s="15"/>
      <c r="D1172" s="15"/>
      <c r="E1172" s="15"/>
    </row>
    <row r="1173" spans="1:5" ht="15.75">
      <c r="A1173" s="16"/>
      <c r="B1173" s="15"/>
      <c r="C1173" s="15"/>
      <c r="D1173" s="15"/>
      <c r="E1173" s="15"/>
    </row>
    <row r="1174" spans="1:5" ht="15.75">
      <c r="A1174" s="16"/>
      <c r="B1174" s="15"/>
      <c r="C1174" s="15"/>
      <c r="D1174" s="15"/>
      <c r="E1174" s="15"/>
    </row>
    <row r="1175" spans="1:5" ht="15.75">
      <c r="A1175" s="16"/>
      <c r="B1175" s="15"/>
      <c r="C1175" s="15"/>
      <c r="D1175" s="15"/>
      <c r="E1175" s="15"/>
    </row>
    <row r="1176" spans="1:5" ht="15.75">
      <c r="A1176" s="16"/>
      <c r="B1176" s="15"/>
      <c r="C1176" s="15"/>
      <c r="D1176" s="15"/>
      <c r="E1176" s="15"/>
    </row>
    <row r="1177" spans="1:5" ht="15.75">
      <c r="A1177" s="16"/>
      <c r="B1177" s="15"/>
      <c r="C1177" s="15"/>
      <c r="D1177" s="15"/>
      <c r="E1177" s="15"/>
    </row>
    <row r="1178" spans="1:5" ht="15.75">
      <c r="A1178" s="16"/>
      <c r="B1178" s="15"/>
      <c r="C1178" s="15"/>
      <c r="D1178" s="15"/>
      <c r="E1178" s="15"/>
    </row>
    <row r="1179" spans="1:5" ht="15.75">
      <c r="A1179" s="16"/>
      <c r="B1179" s="15"/>
      <c r="C1179" s="15"/>
      <c r="D1179" s="15"/>
      <c r="E1179" s="15"/>
    </row>
    <row r="1180" spans="1:5" ht="15.75">
      <c r="A1180" s="16"/>
      <c r="B1180" s="15"/>
      <c r="C1180" s="15"/>
      <c r="D1180" s="15"/>
      <c r="E1180" s="15"/>
    </row>
    <row r="1181" spans="1:5" ht="15.75">
      <c r="A1181" s="16"/>
      <c r="B1181" s="15"/>
      <c r="C1181" s="15"/>
      <c r="D1181" s="15"/>
      <c r="E1181" s="15"/>
    </row>
    <row r="1182" spans="1:5" ht="15.75">
      <c r="A1182" s="16"/>
      <c r="B1182" s="15"/>
      <c r="C1182" s="15"/>
      <c r="D1182" s="15"/>
      <c r="E1182" s="15"/>
    </row>
    <row r="1183" spans="1:5" ht="15.75">
      <c r="A1183" s="16"/>
      <c r="B1183" s="15"/>
      <c r="C1183" s="15"/>
      <c r="D1183" s="15"/>
      <c r="E1183" s="15"/>
    </row>
    <row r="1184" spans="1:5" ht="15.75">
      <c r="A1184" s="16"/>
      <c r="B1184" s="15"/>
      <c r="C1184" s="15"/>
      <c r="D1184" s="15"/>
      <c r="E1184" s="15"/>
    </row>
    <row r="1185" spans="1:5" ht="15.75">
      <c r="A1185" s="16"/>
      <c r="B1185" s="15"/>
      <c r="C1185" s="15"/>
      <c r="D1185" s="15"/>
      <c r="E1185" s="15"/>
    </row>
    <row r="1186" spans="1:5" ht="15.75">
      <c r="A1186" s="16"/>
      <c r="B1186" s="15"/>
      <c r="C1186" s="15"/>
      <c r="D1186" s="15"/>
      <c r="E1186" s="15"/>
    </row>
    <row r="1187" spans="1:5" ht="15.75">
      <c r="A1187" s="16"/>
      <c r="B1187" s="15"/>
      <c r="C1187" s="15"/>
      <c r="D1187" s="15"/>
      <c r="E1187" s="15"/>
    </row>
    <row r="1188" spans="1:5" ht="15.75">
      <c r="A1188" s="16"/>
      <c r="B1188" s="15"/>
      <c r="C1188" s="15"/>
      <c r="D1188" s="15"/>
      <c r="E1188" s="15"/>
    </row>
    <row r="1189" spans="1:5" ht="15.75">
      <c r="A1189" s="16"/>
      <c r="B1189" s="15"/>
      <c r="C1189" s="15"/>
      <c r="D1189" s="15"/>
      <c r="E1189" s="15"/>
    </row>
    <row r="1190" spans="1:5" ht="15.75">
      <c r="A1190" s="16"/>
      <c r="B1190" s="15"/>
      <c r="C1190" s="15"/>
      <c r="D1190" s="15"/>
      <c r="E1190" s="15"/>
    </row>
    <row r="1191" spans="1:5" ht="15.75">
      <c r="A1191" s="16"/>
      <c r="B1191" s="15"/>
      <c r="C1191" s="15"/>
      <c r="D1191" s="15"/>
      <c r="E1191" s="15"/>
    </row>
    <row r="1192" spans="1:5" ht="15.75">
      <c r="A1192" s="16"/>
      <c r="B1192" s="15"/>
      <c r="C1192" s="15"/>
      <c r="D1192" s="15"/>
      <c r="E1192" s="15"/>
    </row>
    <row r="1193" spans="1:5" ht="15.75">
      <c r="A1193" s="16"/>
      <c r="B1193" s="15"/>
      <c r="C1193" s="15"/>
      <c r="D1193" s="15"/>
      <c r="E1193" s="15"/>
    </row>
    <row r="1194" spans="1:5" ht="15.75">
      <c r="A1194" s="16"/>
      <c r="B1194" s="15"/>
      <c r="C1194" s="15"/>
      <c r="D1194" s="15"/>
      <c r="E1194" s="15"/>
    </row>
    <row r="1195" spans="1:5" ht="15.75">
      <c r="A1195" s="16"/>
      <c r="B1195" s="15"/>
      <c r="C1195" s="15"/>
      <c r="D1195" s="15"/>
      <c r="E1195" s="15"/>
    </row>
    <row r="1196" spans="1:5" ht="15.75">
      <c r="A1196" s="16"/>
      <c r="B1196" s="15"/>
      <c r="C1196" s="15"/>
      <c r="D1196" s="15"/>
      <c r="E1196" s="15"/>
    </row>
    <row r="1197" spans="1:5" ht="15.75">
      <c r="A1197" s="16"/>
      <c r="B1197" s="15"/>
      <c r="C1197" s="15"/>
      <c r="D1197" s="15"/>
      <c r="E1197" s="15"/>
    </row>
    <row r="1198" spans="1:5" ht="15.75">
      <c r="A1198" s="16"/>
      <c r="B1198" s="15"/>
      <c r="C1198" s="15"/>
      <c r="D1198" s="15"/>
      <c r="E1198" s="15"/>
    </row>
    <row r="1199" spans="1:5" ht="15.75">
      <c r="A1199" s="16"/>
      <c r="B1199" s="15"/>
      <c r="C1199" s="15"/>
      <c r="D1199" s="15"/>
      <c r="E1199" s="15"/>
    </row>
    <row r="1200" spans="1:5" ht="15.75">
      <c r="A1200" s="16"/>
      <c r="B1200" s="15"/>
      <c r="C1200" s="15"/>
      <c r="D1200" s="15"/>
      <c r="E1200" s="15"/>
    </row>
    <row r="1201" spans="1:5" ht="15.75">
      <c r="A1201" s="16"/>
      <c r="B1201" s="15"/>
      <c r="C1201" s="15"/>
      <c r="D1201" s="15"/>
      <c r="E1201" s="15"/>
    </row>
    <row r="1202" spans="1:5" ht="15.75">
      <c r="A1202" s="16"/>
      <c r="B1202" s="15"/>
      <c r="C1202" s="15"/>
      <c r="D1202" s="15"/>
      <c r="E1202" s="15"/>
    </row>
    <row r="1203" spans="1:5" ht="15.75">
      <c r="A1203" s="16"/>
      <c r="B1203" s="15"/>
      <c r="C1203" s="15"/>
      <c r="D1203" s="15"/>
      <c r="E1203" s="15"/>
    </row>
    <row r="1204" spans="1:5" ht="15.75">
      <c r="A1204" s="16"/>
      <c r="B1204" s="15"/>
      <c r="C1204" s="15"/>
      <c r="D1204" s="15"/>
      <c r="E1204" s="15"/>
    </row>
    <row r="1205" spans="1:5" ht="15.75">
      <c r="A1205" s="16"/>
      <c r="B1205" s="15"/>
      <c r="C1205" s="15"/>
      <c r="D1205" s="15"/>
      <c r="E1205" s="15"/>
    </row>
    <row r="1206" spans="1:5" ht="15.75">
      <c r="A1206" s="16"/>
      <c r="B1206" s="15"/>
      <c r="C1206" s="15"/>
      <c r="D1206" s="15"/>
      <c r="E1206" s="15"/>
    </row>
    <row r="1207" spans="1:5" ht="15.75">
      <c r="A1207" s="16"/>
      <c r="B1207" s="15"/>
      <c r="C1207" s="15"/>
      <c r="D1207" s="15"/>
      <c r="E1207" s="15"/>
    </row>
    <row r="1208" spans="1:5" ht="15.75">
      <c r="A1208" s="16"/>
      <c r="B1208" s="15"/>
      <c r="C1208" s="15"/>
      <c r="D1208" s="15"/>
      <c r="E1208" s="15"/>
    </row>
    <row r="1209" spans="1:5" ht="15.75">
      <c r="A1209" s="16"/>
      <c r="B1209" s="15"/>
      <c r="C1209" s="15"/>
      <c r="D1209" s="15"/>
      <c r="E1209" s="15"/>
    </row>
    <row r="1210" spans="1:5" ht="15.75">
      <c r="A1210" s="16"/>
      <c r="B1210" s="15"/>
      <c r="C1210" s="15"/>
      <c r="D1210" s="15"/>
      <c r="E1210" s="15"/>
    </row>
    <row r="1211" spans="1:5" ht="15.75">
      <c r="A1211" s="16"/>
      <c r="B1211" s="15"/>
      <c r="C1211" s="15"/>
      <c r="D1211" s="15"/>
      <c r="E1211" s="15"/>
    </row>
    <row r="1212" spans="1:5" ht="15.75">
      <c r="A1212" s="16"/>
      <c r="B1212" s="15"/>
      <c r="C1212" s="15"/>
      <c r="D1212" s="15"/>
      <c r="E1212" s="15"/>
    </row>
    <row r="1213" spans="1:5" ht="15.75">
      <c r="A1213" s="16"/>
      <c r="B1213" s="15"/>
      <c r="C1213" s="15"/>
      <c r="D1213" s="15"/>
      <c r="E1213" s="15"/>
    </row>
    <row r="1214" spans="1:5" ht="15.75">
      <c r="A1214" s="16"/>
      <c r="B1214" s="15"/>
      <c r="C1214" s="15"/>
      <c r="D1214" s="15"/>
      <c r="E1214" s="15"/>
    </row>
    <row r="1215" spans="1:5" ht="15.75">
      <c r="A1215" s="16"/>
      <c r="B1215" s="15"/>
      <c r="C1215" s="15"/>
      <c r="D1215" s="15"/>
      <c r="E1215" s="15"/>
    </row>
    <row r="1216" spans="1:5" ht="15.75">
      <c r="A1216" s="16"/>
      <c r="B1216" s="15"/>
      <c r="C1216" s="15"/>
      <c r="D1216" s="15"/>
      <c r="E1216" s="15"/>
    </row>
    <row r="1217" spans="1:5" ht="15.75">
      <c r="A1217" s="16"/>
      <c r="B1217" s="15"/>
      <c r="C1217" s="15"/>
      <c r="D1217" s="15"/>
      <c r="E1217" s="15"/>
    </row>
    <row r="1218" spans="1:5" ht="15.75">
      <c r="A1218" s="16"/>
      <c r="B1218" s="15"/>
      <c r="C1218" s="15"/>
      <c r="D1218" s="15"/>
      <c r="E1218" s="15"/>
    </row>
    <row r="1219" spans="1:5" ht="15.75">
      <c r="A1219" s="16"/>
      <c r="B1219" s="15"/>
      <c r="C1219" s="15"/>
      <c r="D1219" s="15"/>
      <c r="E1219" s="15"/>
    </row>
    <row r="1220" spans="1:5" ht="15.75">
      <c r="A1220" s="16"/>
      <c r="B1220" s="15"/>
      <c r="C1220" s="15"/>
      <c r="D1220" s="15"/>
      <c r="E1220" s="15"/>
    </row>
    <row r="1221" spans="1:5" ht="15.75">
      <c r="A1221" s="16"/>
      <c r="B1221" s="15"/>
      <c r="C1221" s="15"/>
      <c r="D1221" s="15"/>
      <c r="E1221" s="15"/>
    </row>
    <row r="1222" spans="1:5" ht="15.75">
      <c r="A1222" s="16"/>
      <c r="B1222" s="15"/>
      <c r="C1222" s="15"/>
      <c r="D1222" s="15"/>
      <c r="E1222" s="15"/>
    </row>
    <row r="1223" spans="1:5" ht="15.75">
      <c r="A1223" s="16"/>
      <c r="B1223" s="15"/>
      <c r="C1223" s="15"/>
      <c r="D1223" s="15"/>
      <c r="E1223" s="15"/>
    </row>
    <row r="1224" spans="1:5" ht="15.75">
      <c r="A1224" s="16"/>
      <c r="B1224" s="15"/>
      <c r="C1224" s="15"/>
      <c r="D1224" s="15"/>
      <c r="E1224" s="15"/>
    </row>
    <row r="1225" spans="1:5" ht="15.75">
      <c r="A1225" s="16"/>
      <c r="B1225" s="15"/>
      <c r="C1225" s="15"/>
      <c r="D1225" s="15"/>
      <c r="E1225" s="15"/>
    </row>
    <row r="1226" spans="1:5" ht="15.75">
      <c r="A1226" s="16"/>
      <c r="B1226" s="15"/>
      <c r="C1226" s="15"/>
      <c r="D1226" s="15"/>
      <c r="E1226" s="15"/>
    </row>
    <row r="1227" spans="1:5" ht="15.75">
      <c r="A1227" s="16"/>
      <c r="B1227" s="15"/>
      <c r="C1227" s="15"/>
      <c r="D1227" s="15"/>
      <c r="E1227" s="15"/>
    </row>
    <row r="1228" spans="1:5" ht="15.75">
      <c r="A1228" s="16"/>
      <c r="B1228" s="15"/>
      <c r="C1228" s="15"/>
      <c r="D1228" s="15"/>
      <c r="E1228" s="15"/>
    </row>
    <row r="1229" spans="1:5" ht="15.75">
      <c r="A1229" s="16"/>
      <c r="B1229" s="15"/>
      <c r="C1229" s="15"/>
      <c r="D1229" s="15"/>
      <c r="E1229" s="15"/>
    </row>
    <row r="1230" spans="1:5" ht="15.75">
      <c r="A1230" s="16"/>
      <c r="B1230" s="15"/>
      <c r="C1230" s="15"/>
      <c r="D1230" s="15"/>
      <c r="E1230" s="15"/>
    </row>
    <row r="1231" spans="1:5" ht="15.75">
      <c r="A1231" s="16"/>
      <c r="B1231" s="15"/>
      <c r="C1231" s="15"/>
      <c r="D1231" s="15"/>
      <c r="E1231" s="15"/>
    </row>
    <row r="1232" spans="1:5" ht="15.75">
      <c r="A1232" s="16"/>
      <c r="B1232" s="15"/>
      <c r="C1232" s="15"/>
      <c r="D1232" s="15"/>
      <c r="E1232" s="15"/>
    </row>
    <row r="1233" spans="1:5" ht="15.75">
      <c r="A1233" s="16"/>
      <c r="B1233" s="15"/>
      <c r="C1233" s="15"/>
      <c r="D1233" s="15"/>
      <c r="E1233" s="15"/>
    </row>
    <row r="1234" spans="1:5" ht="15.75">
      <c r="A1234" s="16"/>
      <c r="B1234" s="15"/>
      <c r="C1234" s="15"/>
      <c r="D1234" s="15"/>
      <c r="E1234" s="15"/>
    </row>
    <row r="1235" spans="1:5" ht="15.75">
      <c r="A1235" s="16"/>
      <c r="B1235" s="15"/>
      <c r="C1235" s="15"/>
      <c r="D1235" s="15"/>
      <c r="E1235" s="15"/>
    </row>
    <row r="1236" spans="1:5" ht="15.75">
      <c r="A1236" s="16"/>
      <c r="B1236" s="15"/>
      <c r="C1236" s="15"/>
      <c r="D1236" s="15"/>
      <c r="E1236" s="15"/>
    </row>
    <row r="1237" spans="1:5" ht="15.75">
      <c r="A1237" s="16"/>
      <c r="B1237" s="15"/>
      <c r="C1237" s="15"/>
      <c r="D1237" s="15"/>
      <c r="E1237" s="15"/>
    </row>
    <row r="1238" spans="1:5" ht="15.75">
      <c r="A1238" s="16"/>
      <c r="B1238" s="15"/>
      <c r="C1238" s="15"/>
      <c r="D1238" s="15"/>
      <c r="E1238" s="15"/>
    </row>
    <row r="1239" spans="1:5" ht="15.75">
      <c r="A1239" s="16"/>
      <c r="B1239" s="15"/>
      <c r="C1239" s="15"/>
      <c r="D1239" s="15"/>
      <c r="E1239" s="15"/>
    </row>
    <row r="1240" spans="1:5" ht="15.75">
      <c r="A1240" s="16"/>
      <c r="B1240" s="15"/>
      <c r="C1240" s="15"/>
      <c r="D1240" s="15"/>
      <c r="E1240" s="15"/>
    </row>
    <row r="1241" spans="1:5" ht="15.75">
      <c r="A1241" s="16"/>
      <c r="B1241" s="15"/>
      <c r="C1241" s="15"/>
      <c r="D1241" s="15"/>
      <c r="E1241" s="15"/>
    </row>
    <row r="1242" spans="1:5" ht="15.75">
      <c r="A1242" s="16"/>
      <c r="B1242" s="15"/>
      <c r="C1242" s="15"/>
      <c r="D1242" s="15"/>
      <c r="E1242" s="15"/>
    </row>
    <row r="1243" spans="1:5" ht="15.75">
      <c r="A1243" s="16"/>
      <c r="B1243" s="15"/>
      <c r="C1243" s="15"/>
      <c r="D1243" s="15"/>
      <c r="E1243" s="15"/>
    </row>
    <row r="1244" spans="1:5" ht="15.75">
      <c r="A1244" s="16"/>
      <c r="B1244" s="15"/>
      <c r="C1244" s="15"/>
      <c r="D1244" s="15"/>
      <c r="E1244" s="15"/>
    </row>
    <row r="1245" spans="1:5" ht="15.75">
      <c r="A1245" s="16"/>
      <c r="B1245" s="15"/>
      <c r="C1245" s="15"/>
      <c r="D1245" s="15"/>
      <c r="E1245" s="15"/>
    </row>
    <row r="1246" spans="1:5" ht="15.75">
      <c r="A1246" s="16"/>
      <c r="B1246" s="15"/>
      <c r="C1246" s="15"/>
      <c r="D1246" s="15"/>
      <c r="E1246" s="15"/>
    </row>
    <row r="1247" spans="1:5" ht="15.75">
      <c r="A1247" s="16"/>
      <c r="B1247" s="15"/>
      <c r="C1247" s="15"/>
      <c r="D1247" s="15"/>
      <c r="E1247" s="15"/>
    </row>
    <row r="1248" spans="1:5" ht="15.75">
      <c r="A1248" s="16"/>
      <c r="B1248" s="15"/>
      <c r="C1248" s="15"/>
      <c r="D1248" s="15"/>
      <c r="E1248" s="15"/>
    </row>
    <row r="1249" spans="1:5" ht="15.75">
      <c r="A1249" s="16"/>
      <c r="B1249" s="15"/>
      <c r="C1249" s="15"/>
      <c r="D1249" s="15"/>
      <c r="E1249" s="15"/>
    </row>
    <row r="1250" spans="1:5" ht="15.75">
      <c r="A1250" s="16"/>
      <c r="B1250" s="15"/>
      <c r="C1250" s="15"/>
      <c r="D1250" s="15"/>
      <c r="E1250" s="15"/>
    </row>
    <row r="1251" spans="1:5" ht="15.75">
      <c r="A1251" s="16"/>
      <c r="B1251" s="15"/>
      <c r="C1251" s="15"/>
      <c r="D1251" s="15"/>
      <c r="E1251" s="15"/>
    </row>
    <row r="1252" spans="1:5" ht="15.75">
      <c r="A1252" s="16"/>
      <c r="B1252" s="15"/>
      <c r="C1252" s="15"/>
      <c r="D1252" s="15"/>
      <c r="E1252" s="15"/>
    </row>
    <row r="1253" spans="1:5" ht="15.75">
      <c r="A1253" s="16"/>
      <c r="B1253" s="15"/>
      <c r="C1253" s="15"/>
      <c r="D1253" s="15"/>
      <c r="E1253" s="15"/>
    </row>
    <row r="1254" spans="1:5" ht="15.75">
      <c r="A1254" s="16"/>
      <c r="B1254" s="15"/>
      <c r="C1254" s="15"/>
      <c r="D1254" s="15"/>
      <c r="E1254" s="15"/>
    </row>
    <row r="1255" spans="1:5" ht="15.75">
      <c r="A1255" s="16"/>
      <c r="B1255" s="15"/>
      <c r="C1255" s="15"/>
      <c r="D1255" s="15"/>
      <c r="E1255" s="15"/>
    </row>
    <row r="1256" spans="1:5" ht="15.75">
      <c r="A1256" s="16"/>
      <c r="B1256" s="15"/>
      <c r="C1256" s="15"/>
      <c r="D1256" s="15"/>
      <c r="E1256" s="15"/>
    </row>
    <row r="1257" spans="1:5" ht="15.75">
      <c r="A1257" s="16"/>
      <c r="B1257" s="15"/>
      <c r="C1257" s="15"/>
      <c r="D1257" s="15"/>
      <c r="E1257" s="15"/>
    </row>
    <row r="1258" spans="1:5" ht="15.75">
      <c r="A1258" s="16"/>
      <c r="B1258" s="15"/>
      <c r="C1258" s="15"/>
      <c r="D1258" s="15"/>
      <c r="E1258" s="15"/>
    </row>
    <row r="1259" spans="1:5" ht="15.75">
      <c r="A1259" s="16"/>
      <c r="B1259" s="15"/>
      <c r="C1259" s="15"/>
      <c r="D1259" s="15"/>
      <c r="E1259" s="15"/>
    </row>
    <row r="1260" spans="1:5" ht="15.75">
      <c r="A1260" s="16"/>
      <c r="B1260" s="15"/>
      <c r="C1260" s="15"/>
      <c r="D1260" s="15"/>
      <c r="E1260" s="15"/>
    </row>
    <row r="1261" spans="1:5" ht="15.75">
      <c r="A1261" s="16"/>
      <c r="B1261" s="15"/>
      <c r="C1261" s="15"/>
      <c r="D1261" s="15"/>
      <c r="E1261" s="15"/>
    </row>
    <row r="1262" spans="1:5" ht="15.75">
      <c r="A1262" s="16"/>
      <c r="B1262" s="15"/>
      <c r="C1262" s="15"/>
      <c r="D1262" s="15"/>
      <c r="E1262" s="15"/>
    </row>
    <row r="1263" spans="1:5" ht="15.75">
      <c r="A1263" s="16"/>
      <c r="B1263" s="15"/>
      <c r="C1263" s="15"/>
      <c r="D1263" s="15"/>
      <c r="E1263" s="15"/>
    </row>
    <row r="1264" spans="1:5" ht="15.75">
      <c r="A1264" s="16"/>
      <c r="B1264" s="15"/>
      <c r="C1264" s="15"/>
      <c r="D1264" s="15"/>
      <c r="E1264" s="15"/>
    </row>
    <row r="1265" spans="1:5" ht="15.75">
      <c r="A1265" s="16"/>
      <c r="B1265" s="15"/>
      <c r="C1265" s="15"/>
      <c r="D1265" s="15"/>
      <c r="E1265" s="15"/>
    </row>
    <row r="1266" spans="1:5" ht="15.75">
      <c r="A1266" s="16"/>
      <c r="B1266" s="15"/>
      <c r="C1266" s="15"/>
      <c r="D1266" s="15"/>
      <c r="E1266" s="15"/>
    </row>
    <row r="1267" spans="1:5" ht="15.75">
      <c r="A1267" s="16"/>
      <c r="B1267" s="15"/>
      <c r="C1267" s="15"/>
      <c r="D1267" s="15"/>
      <c r="E1267" s="15"/>
    </row>
    <row r="1268" spans="1:5" ht="15.75">
      <c r="A1268" s="16"/>
      <c r="B1268" s="15"/>
      <c r="C1268" s="15"/>
      <c r="D1268" s="15"/>
      <c r="E1268" s="15"/>
    </row>
    <row r="1269" spans="1:5" ht="15.75">
      <c r="A1269" s="16"/>
      <c r="B1269" s="15"/>
      <c r="C1269" s="15"/>
      <c r="D1269" s="15"/>
      <c r="E1269" s="15"/>
    </row>
    <row r="1270" spans="1:5" ht="15.75">
      <c r="A1270" s="16"/>
      <c r="B1270" s="15"/>
      <c r="C1270" s="15"/>
      <c r="D1270" s="15"/>
      <c r="E1270" s="15"/>
    </row>
    <row r="1271" spans="1:5" ht="15.75">
      <c r="A1271" s="16"/>
      <c r="B1271" s="15"/>
      <c r="C1271" s="15"/>
      <c r="D1271" s="15"/>
      <c r="E1271" s="15"/>
    </row>
    <row r="1272" spans="1:5" ht="15.75">
      <c r="A1272" s="16"/>
      <c r="B1272" s="15"/>
      <c r="C1272" s="15"/>
      <c r="D1272" s="15"/>
      <c r="E1272" s="15"/>
    </row>
    <row r="1273" spans="1:5" ht="15.75">
      <c r="A1273" s="16"/>
      <c r="B1273" s="15"/>
      <c r="C1273" s="15"/>
      <c r="D1273" s="15"/>
      <c r="E1273" s="15"/>
    </row>
    <row r="1274" spans="1:5" ht="15.75">
      <c r="A1274" s="16"/>
      <c r="B1274" s="15"/>
      <c r="C1274" s="15"/>
      <c r="D1274" s="15"/>
      <c r="E1274" s="15"/>
    </row>
    <row r="1275" spans="1:5" ht="15.75">
      <c r="A1275" s="16"/>
      <c r="B1275" s="15"/>
      <c r="C1275" s="15"/>
      <c r="D1275" s="15"/>
      <c r="E1275" s="15"/>
    </row>
    <row r="1276" spans="1:5" ht="15.75">
      <c r="A1276" s="16"/>
      <c r="B1276" s="15"/>
      <c r="C1276" s="15"/>
      <c r="D1276" s="15"/>
      <c r="E1276" s="15"/>
    </row>
    <row r="1277" spans="1:5" ht="15.75">
      <c r="A1277" s="16"/>
      <c r="B1277" s="15"/>
      <c r="C1277" s="15"/>
      <c r="D1277" s="15"/>
      <c r="E1277" s="15"/>
    </row>
    <row r="1278" spans="1:5" ht="15.75">
      <c r="A1278" s="16"/>
      <c r="B1278" s="15"/>
      <c r="C1278" s="15"/>
      <c r="D1278" s="15"/>
      <c r="E1278" s="15"/>
    </row>
    <row r="1279" spans="1:5" ht="15.75">
      <c r="A1279" s="16"/>
      <c r="B1279" s="15"/>
      <c r="C1279" s="15"/>
      <c r="D1279" s="15"/>
      <c r="E1279" s="15"/>
    </row>
    <row r="1280" spans="1:5" ht="15.75">
      <c r="A1280" s="16"/>
      <c r="B1280" s="15"/>
      <c r="C1280" s="15"/>
      <c r="D1280" s="15"/>
      <c r="E1280" s="15"/>
    </row>
    <row r="1281" spans="1:5" ht="15.75">
      <c r="A1281" s="16"/>
      <c r="B1281" s="15"/>
      <c r="C1281" s="15"/>
      <c r="D1281" s="15"/>
      <c r="E1281" s="15"/>
    </row>
    <row r="1282" spans="1:5" ht="15.75">
      <c r="A1282" s="16"/>
      <c r="B1282" s="15"/>
      <c r="C1282" s="15"/>
      <c r="D1282" s="15"/>
      <c r="E1282" s="15"/>
    </row>
    <row r="1283" spans="1:5" ht="15.75">
      <c r="A1283" s="16"/>
      <c r="B1283" s="15"/>
      <c r="C1283" s="15"/>
      <c r="D1283" s="15"/>
      <c r="E1283" s="15"/>
    </row>
    <row r="1284" spans="1:5" ht="15.75">
      <c r="A1284" s="16"/>
      <c r="B1284" s="15"/>
      <c r="C1284" s="15"/>
      <c r="D1284" s="15"/>
      <c r="E1284" s="15"/>
    </row>
    <row r="1285" spans="1:5" ht="15.75">
      <c r="A1285" s="16"/>
      <c r="B1285" s="15"/>
      <c r="C1285" s="15"/>
      <c r="D1285" s="15"/>
      <c r="E1285" s="15"/>
    </row>
    <row r="1286" spans="1:5" ht="15.75">
      <c r="A1286" s="16"/>
      <c r="B1286" s="15"/>
      <c r="C1286" s="15"/>
      <c r="D1286" s="15"/>
      <c r="E1286" s="15"/>
    </row>
    <row r="1287" spans="1:5" ht="15.75">
      <c r="A1287" s="16"/>
      <c r="B1287" s="15"/>
      <c r="C1287" s="15"/>
      <c r="D1287" s="15"/>
      <c r="E1287" s="15"/>
    </row>
    <row r="1288" spans="1:5" ht="15.75">
      <c r="A1288" s="16"/>
      <c r="B1288" s="15"/>
      <c r="C1288" s="15"/>
      <c r="D1288" s="15"/>
      <c r="E1288" s="15"/>
    </row>
    <row r="1289" spans="1:5" ht="15.75">
      <c r="A1289" s="16"/>
      <c r="B1289" s="15"/>
      <c r="C1289" s="15"/>
      <c r="D1289" s="15"/>
      <c r="E1289" s="15"/>
    </row>
    <row r="1290" spans="1:5" ht="15.75">
      <c r="A1290" s="16"/>
      <c r="B1290" s="15"/>
      <c r="C1290" s="15"/>
      <c r="D1290" s="15"/>
      <c r="E1290" s="15"/>
    </row>
    <row r="1291" spans="1:5" ht="15.75">
      <c r="A1291" s="16"/>
      <c r="B1291" s="15"/>
      <c r="C1291" s="15"/>
      <c r="D1291" s="15"/>
      <c r="E1291" s="15"/>
    </row>
    <row r="1292" spans="1:5" ht="15.75">
      <c r="A1292" s="16"/>
      <c r="B1292" s="15"/>
      <c r="C1292" s="15"/>
      <c r="D1292" s="15"/>
      <c r="E1292" s="15"/>
    </row>
    <row r="1293" spans="1:5" ht="15.75">
      <c r="A1293" s="16"/>
      <c r="B1293" s="15"/>
      <c r="C1293" s="15"/>
      <c r="D1293" s="15"/>
      <c r="E1293" s="15"/>
    </row>
    <row r="1294" spans="1:5" ht="15.75">
      <c r="A1294" s="16"/>
      <c r="B1294" s="15"/>
      <c r="C1294" s="15"/>
      <c r="D1294" s="15"/>
      <c r="E1294" s="15"/>
    </row>
    <row r="1295" spans="1:5" ht="15.75">
      <c r="A1295" s="16"/>
      <c r="B1295" s="15"/>
      <c r="C1295" s="15"/>
      <c r="D1295" s="15"/>
      <c r="E1295" s="15"/>
    </row>
    <row r="1296" spans="1:5" ht="15.75">
      <c r="A1296" s="16"/>
      <c r="B1296" s="15"/>
      <c r="C1296" s="15"/>
      <c r="D1296" s="15"/>
      <c r="E1296" s="15"/>
    </row>
    <row r="1297" spans="1:5" ht="15.75">
      <c r="A1297" s="16"/>
      <c r="B1297" s="15"/>
      <c r="C1297" s="15"/>
      <c r="D1297" s="15"/>
      <c r="E1297" s="15"/>
    </row>
    <row r="1298" spans="1:5" ht="15.75">
      <c r="A1298" s="16"/>
      <c r="B1298" s="15"/>
      <c r="C1298" s="15"/>
      <c r="D1298" s="15"/>
      <c r="E1298" s="15"/>
    </row>
    <row r="1299" spans="1:5" ht="15.75">
      <c r="A1299" s="16"/>
      <c r="B1299" s="15"/>
      <c r="C1299" s="15"/>
      <c r="D1299" s="15"/>
      <c r="E1299" s="15"/>
    </row>
    <row r="1300" spans="1:5" ht="15.75">
      <c r="A1300" s="16"/>
      <c r="B1300" s="15"/>
      <c r="C1300" s="15"/>
      <c r="D1300" s="15"/>
      <c r="E1300" s="15"/>
    </row>
    <row r="1301" spans="1:5" ht="15.75">
      <c r="A1301" s="16"/>
      <c r="B1301" s="15"/>
      <c r="C1301" s="15"/>
      <c r="D1301" s="15"/>
      <c r="E1301" s="15"/>
    </row>
    <row r="1302" spans="1:5" ht="15.75">
      <c r="A1302" s="16"/>
      <c r="B1302" s="15"/>
      <c r="C1302" s="15"/>
      <c r="D1302" s="15"/>
      <c r="E1302" s="15"/>
    </row>
    <row r="1303" spans="1:5" ht="15.75">
      <c r="A1303" s="16"/>
      <c r="B1303" s="15"/>
      <c r="C1303" s="15"/>
      <c r="D1303" s="15"/>
      <c r="E1303" s="15"/>
    </row>
    <row r="1304" spans="1:5" ht="15.75">
      <c r="A1304" s="16"/>
      <c r="B1304" s="15"/>
      <c r="C1304" s="15"/>
      <c r="D1304" s="15"/>
      <c r="E1304" s="15"/>
    </row>
    <row r="1305" spans="1:5" ht="15.75">
      <c r="A1305" s="16"/>
      <c r="B1305" s="15"/>
      <c r="C1305" s="15"/>
      <c r="D1305" s="15"/>
      <c r="E1305" s="15"/>
    </row>
    <row r="1306" spans="1:5" ht="15.75">
      <c r="A1306" s="16"/>
      <c r="B1306" s="15"/>
      <c r="C1306" s="15"/>
      <c r="D1306" s="15"/>
      <c r="E1306" s="15"/>
    </row>
    <row r="1307" spans="1:5" ht="15.75">
      <c r="A1307" s="16"/>
      <c r="B1307" s="15"/>
      <c r="C1307" s="15"/>
      <c r="D1307" s="15"/>
      <c r="E1307" s="15"/>
    </row>
    <row r="1308" spans="1:5" ht="15.75">
      <c r="A1308" s="16"/>
      <c r="B1308" s="15"/>
      <c r="C1308" s="15"/>
      <c r="D1308" s="15"/>
      <c r="E1308" s="15"/>
    </row>
    <row r="1309" spans="1:5" ht="15.75">
      <c r="A1309" s="16"/>
      <c r="B1309" s="15"/>
      <c r="C1309" s="15"/>
      <c r="D1309" s="15"/>
      <c r="E1309" s="15"/>
    </row>
    <row r="1310" spans="1:5" ht="15.75">
      <c r="A1310" s="16"/>
      <c r="B1310" s="15"/>
      <c r="C1310" s="15"/>
      <c r="D1310" s="15"/>
      <c r="E1310" s="15"/>
    </row>
    <row r="1311" spans="1:5" ht="15.75">
      <c r="A1311" s="16"/>
      <c r="B1311" s="15"/>
      <c r="C1311" s="15"/>
      <c r="D1311" s="15"/>
      <c r="E1311" s="15"/>
    </row>
    <row r="1312" spans="1:5" ht="15.75">
      <c r="A1312" s="16"/>
      <c r="B1312" s="15"/>
      <c r="C1312" s="15"/>
      <c r="D1312" s="15"/>
      <c r="E1312" s="15"/>
    </row>
    <row r="1313" spans="1:5" ht="15.75">
      <c r="A1313" s="16"/>
      <c r="B1313" s="15"/>
      <c r="C1313" s="15"/>
      <c r="D1313" s="15"/>
      <c r="E1313" s="15"/>
    </row>
    <row r="1314" spans="1:5" ht="15.75">
      <c r="A1314" s="16"/>
      <c r="B1314" s="15"/>
      <c r="C1314" s="15"/>
      <c r="D1314" s="15"/>
      <c r="E1314" s="15"/>
    </row>
    <row r="1315" spans="1:5" ht="15.75">
      <c r="A1315" s="16"/>
      <c r="B1315" s="15"/>
      <c r="C1315" s="15"/>
      <c r="D1315" s="15"/>
      <c r="E1315" s="15"/>
    </row>
    <row r="1316" spans="1:5" ht="15.75">
      <c r="A1316" s="16"/>
      <c r="B1316" s="15"/>
      <c r="C1316" s="15"/>
      <c r="D1316" s="15"/>
      <c r="E1316" s="15"/>
    </row>
    <row r="1317" spans="1:5" ht="15.75">
      <c r="A1317" s="16"/>
      <c r="B1317" s="15"/>
      <c r="C1317" s="15"/>
      <c r="D1317" s="15"/>
      <c r="E1317" s="15"/>
    </row>
    <row r="1318" spans="1:5" ht="15.75">
      <c r="A1318" s="16"/>
      <c r="B1318" s="15"/>
      <c r="C1318" s="15"/>
      <c r="D1318" s="15"/>
      <c r="E1318" s="15"/>
    </row>
    <row r="1319" spans="1:5" ht="15.75">
      <c r="A1319" s="16"/>
      <c r="B1319" s="15"/>
      <c r="C1319" s="15"/>
      <c r="D1319" s="15"/>
      <c r="E1319" s="15"/>
    </row>
    <row r="1320" spans="1:5" ht="15.75">
      <c r="A1320" s="16"/>
      <c r="B1320" s="15"/>
      <c r="C1320" s="15"/>
      <c r="D1320" s="15"/>
      <c r="E1320" s="15"/>
    </row>
    <row r="1321" spans="1:5" ht="15.75">
      <c r="A1321" s="16"/>
      <c r="B1321" s="15"/>
      <c r="C1321" s="15"/>
      <c r="D1321" s="15"/>
      <c r="E1321" s="15"/>
    </row>
    <row r="1322" spans="1:5" ht="15.75">
      <c r="A1322" s="16"/>
      <c r="B1322" s="15"/>
      <c r="C1322" s="15"/>
      <c r="D1322" s="15"/>
      <c r="E1322" s="15"/>
    </row>
    <row r="1323" spans="1:5" ht="15.75">
      <c r="A1323" s="16"/>
      <c r="B1323" s="15"/>
      <c r="C1323" s="15"/>
      <c r="D1323" s="15"/>
      <c r="E1323" s="15"/>
    </row>
    <row r="1324" spans="1:5" ht="15.75">
      <c r="A1324" s="16"/>
      <c r="B1324" s="15"/>
      <c r="C1324" s="15"/>
      <c r="D1324" s="15"/>
      <c r="E1324" s="15"/>
    </row>
    <row r="1325" spans="1:5" ht="15.75">
      <c r="A1325" s="16"/>
      <c r="B1325" s="15"/>
      <c r="C1325" s="15"/>
      <c r="D1325" s="15"/>
      <c r="E1325" s="15"/>
    </row>
    <row r="1326" spans="1:5" ht="15.75">
      <c r="A1326" s="16"/>
      <c r="B1326" s="15"/>
      <c r="C1326" s="15"/>
      <c r="D1326" s="15"/>
      <c r="E1326" s="15"/>
    </row>
    <row r="1327" spans="1:5" ht="15.75">
      <c r="A1327" s="16"/>
      <c r="B1327" s="15"/>
      <c r="C1327" s="15"/>
      <c r="D1327" s="15"/>
      <c r="E1327" s="15"/>
    </row>
    <row r="1328" spans="1:5" ht="15.75">
      <c r="A1328" s="16"/>
      <c r="B1328" s="15"/>
      <c r="C1328" s="15"/>
      <c r="D1328" s="15"/>
      <c r="E1328" s="15"/>
    </row>
    <row r="1329" spans="1:5" ht="15.75">
      <c r="A1329" s="16"/>
      <c r="B1329" s="15"/>
      <c r="C1329" s="15"/>
      <c r="D1329" s="15"/>
      <c r="E1329" s="15"/>
    </row>
    <row r="1330" spans="1:5" ht="15.75">
      <c r="A1330" s="16"/>
      <c r="B1330" s="15"/>
      <c r="C1330" s="15"/>
      <c r="D1330" s="15"/>
      <c r="E1330" s="15"/>
    </row>
    <row r="1331" spans="1:5" ht="15.75">
      <c r="A1331" s="16"/>
      <c r="B1331" s="15"/>
      <c r="C1331" s="15"/>
      <c r="D1331" s="15"/>
      <c r="E1331" s="15"/>
    </row>
    <row r="1332" spans="1:5" ht="15.75">
      <c r="A1332" s="16"/>
      <c r="B1332" s="15"/>
      <c r="C1332" s="15"/>
      <c r="D1332" s="15"/>
      <c r="E1332" s="15"/>
    </row>
    <row r="1333" spans="1:5" ht="15.75">
      <c r="A1333" s="16"/>
      <c r="B1333" s="15"/>
      <c r="C1333" s="15"/>
      <c r="D1333" s="15"/>
      <c r="E1333" s="15"/>
    </row>
    <row r="1334" spans="1:5" ht="15.75">
      <c r="A1334" s="16"/>
      <c r="B1334" s="15"/>
      <c r="C1334" s="15"/>
      <c r="D1334" s="15"/>
      <c r="E1334" s="15"/>
    </row>
    <row r="1335" spans="1:5" ht="15.75">
      <c r="A1335" s="16"/>
      <c r="B1335" s="15"/>
      <c r="C1335" s="15"/>
      <c r="D1335" s="15"/>
      <c r="E1335" s="15"/>
    </row>
    <row r="1336" spans="1:5" ht="15.75">
      <c r="A1336" s="16"/>
      <c r="B1336" s="15"/>
      <c r="C1336" s="15"/>
      <c r="D1336" s="15"/>
      <c r="E1336" s="15"/>
    </row>
    <row r="1337" spans="1:5" ht="15.75">
      <c r="A1337" s="16"/>
      <c r="B1337" s="15"/>
      <c r="C1337" s="15"/>
      <c r="D1337" s="15"/>
      <c r="E1337" s="15"/>
    </row>
    <row r="1338" spans="1:5" ht="15.75">
      <c r="A1338" s="16"/>
      <c r="B1338" s="15"/>
      <c r="C1338" s="15"/>
      <c r="D1338" s="15"/>
      <c r="E1338" s="15"/>
    </row>
    <row r="1339" spans="1:5" ht="15.75">
      <c r="A1339" s="16"/>
      <c r="B1339" s="15"/>
      <c r="C1339" s="15"/>
      <c r="D1339" s="15"/>
      <c r="E1339" s="15"/>
    </row>
    <row r="1340" spans="1:5" ht="15.75">
      <c r="A1340" s="16"/>
      <c r="B1340" s="15"/>
      <c r="C1340" s="15"/>
      <c r="D1340" s="15"/>
      <c r="E1340" s="15"/>
    </row>
    <row r="1341" spans="1:5" ht="15.75">
      <c r="A1341" s="16"/>
      <c r="B1341" s="15"/>
      <c r="C1341" s="15"/>
      <c r="D1341" s="15"/>
      <c r="E1341" s="15"/>
    </row>
    <row r="1342" spans="1:5" ht="15.75">
      <c r="A1342" s="16"/>
      <c r="B1342" s="15"/>
      <c r="C1342" s="15"/>
      <c r="D1342" s="15"/>
      <c r="E1342" s="15"/>
    </row>
    <row r="1343" spans="1:5" ht="15.75">
      <c r="A1343" s="16"/>
      <c r="B1343" s="15"/>
      <c r="C1343" s="15"/>
      <c r="D1343" s="15"/>
      <c r="E1343" s="15"/>
    </row>
    <row r="1344" spans="1:5" ht="15.75">
      <c r="A1344" s="16"/>
      <c r="B1344" s="15"/>
      <c r="C1344" s="15"/>
      <c r="D1344" s="15"/>
      <c r="E1344" s="15"/>
    </row>
    <row r="1345" spans="1:5" ht="15.75">
      <c r="A1345" s="16"/>
      <c r="B1345" s="15"/>
      <c r="C1345" s="15"/>
      <c r="D1345" s="15"/>
      <c r="E1345" s="15"/>
    </row>
    <row r="1346" spans="1:5" ht="15.75">
      <c r="A1346" s="16"/>
      <c r="B1346" s="15"/>
      <c r="C1346" s="15"/>
      <c r="D1346" s="15"/>
      <c r="E1346" s="15"/>
    </row>
    <row r="1347" spans="1:5" ht="15.75">
      <c r="A1347" s="16"/>
      <c r="B1347" s="15"/>
      <c r="C1347" s="15"/>
      <c r="D1347" s="15"/>
      <c r="E1347" s="15"/>
    </row>
    <row r="1348" spans="1:5" ht="15.75">
      <c r="A1348" s="16"/>
      <c r="B1348" s="15"/>
      <c r="C1348" s="15"/>
      <c r="D1348" s="15"/>
      <c r="E1348" s="15"/>
    </row>
    <row r="1349" spans="1:5" ht="15.75">
      <c r="A1349" s="16"/>
      <c r="B1349" s="15"/>
      <c r="C1349" s="15"/>
      <c r="D1349" s="15"/>
      <c r="E1349" s="15"/>
    </row>
    <row r="1350" spans="1:5" ht="15.75">
      <c r="A1350" s="16"/>
      <c r="B1350" s="15"/>
      <c r="C1350" s="15"/>
      <c r="D1350" s="15"/>
      <c r="E1350" s="15"/>
    </row>
    <row r="1351" spans="1:5" ht="15.75">
      <c r="A1351" s="16"/>
      <c r="B1351" s="15"/>
      <c r="C1351" s="15"/>
      <c r="D1351" s="15"/>
      <c r="E1351" s="15"/>
    </row>
    <row r="1352" spans="1:5" ht="15.75">
      <c r="A1352" s="16"/>
      <c r="B1352" s="15"/>
      <c r="C1352" s="15"/>
      <c r="D1352" s="15"/>
      <c r="E1352" s="15"/>
    </row>
    <row r="1353" spans="1:5" ht="15.75">
      <c r="A1353" s="16"/>
      <c r="B1353" s="15"/>
      <c r="C1353" s="15"/>
      <c r="D1353" s="15"/>
      <c r="E1353" s="15"/>
    </row>
    <row r="1354" spans="1:5" ht="15.75">
      <c r="A1354" s="16"/>
      <c r="B1354" s="15"/>
      <c r="C1354" s="15"/>
      <c r="D1354" s="15"/>
      <c r="E1354" s="15"/>
    </row>
    <row r="1355" spans="1:5" ht="15.75">
      <c r="A1355" s="16"/>
      <c r="B1355" s="15"/>
      <c r="C1355" s="15"/>
      <c r="D1355" s="15"/>
      <c r="E1355" s="15"/>
    </row>
    <row r="1356" spans="1:5" ht="15.75">
      <c r="A1356" s="16"/>
      <c r="B1356" s="15"/>
      <c r="C1356" s="15"/>
      <c r="D1356" s="15"/>
      <c r="E1356" s="15"/>
    </row>
    <row r="1357" spans="1:5" ht="15.75">
      <c r="A1357" s="16"/>
      <c r="B1357" s="15"/>
      <c r="C1357" s="15"/>
      <c r="D1357" s="15"/>
      <c r="E1357" s="15"/>
    </row>
    <row r="1358" spans="1:5" ht="15.75">
      <c r="A1358" s="16"/>
      <c r="B1358" s="15"/>
      <c r="C1358" s="15"/>
      <c r="D1358" s="15"/>
      <c r="E1358" s="15"/>
    </row>
    <row r="1359" spans="1:5" ht="15.75">
      <c r="A1359" s="16"/>
      <c r="B1359" s="15"/>
      <c r="C1359" s="15"/>
      <c r="D1359" s="15"/>
      <c r="E1359" s="15"/>
    </row>
    <row r="1360" spans="1:5" ht="15.75">
      <c r="A1360" s="16"/>
      <c r="B1360" s="15"/>
      <c r="C1360" s="15"/>
      <c r="D1360" s="15"/>
      <c r="E1360" s="15"/>
    </row>
    <row r="1361" spans="1:5" ht="15.75">
      <c r="A1361" s="16"/>
      <c r="B1361" s="15"/>
      <c r="C1361" s="15"/>
      <c r="D1361" s="15"/>
      <c r="E1361" s="15"/>
    </row>
    <row r="1362" spans="1:5" ht="15.75">
      <c r="A1362" s="16"/>
      <c r="B1362" s="15"/>
      <c r="C1362" s="15"/>
      <c r="D1362" s="15"/>
      <c r="E1362" s="15"/>
    </row>
    <row r="1363" spans="1:5" ht="15.75">
      <c r="A1363" s="16"/>
      <c r="B1363" s="15"/>
      <c r="C1363" s="15"/>
      <c r="D1363" s="15"/>
      <c r="E1363" s="15"/>
    </row>
    <row r="1364" spans="1:5" ht="15.75">
      <c r="A1364" s="16"/>
      <c r="B1364" s="15"/>
      <c r="C1364" s="15"/>
      <c r="D1364" s="15"/>
      <c r="E1364" s="15"/>
    </row>
    <row r="1365" spans="1:5" ht="15.75">
      <c r="A1365" s="16"/>
      <c r="B1365" s="15"/>
      <c r="C1365" s="15"/>
      <c r="D1365" s="15"/>
      <c r="E1365" s="15"/>
    </row>
    <row r="1366" spans="1:5" ht="15.75">
      <c r="A1366" s="16"/>
      <c r="B1366" s="15"/>
      <c r="C1366" s="15"/>
      <c r="D1366" s="15"/>
      <c r="E1366" s="15"/>
    </row>
    <row r="1367" spans="1:5" ht="15.75">
      <c r="A1367" s="16"/>
      <c r="B1367" s="15"/>
      <c r="C1367" s="15"/>
      <c r="D1367" s="15"/>
      <c r="E1367" s="15"/>
    </row>
    <row r="1368" spans="1:5" ht="15.75">
      <c r="A1368" s="16"/>
      <c r="B1368" s="15"/>
      <c r="C1368" s="15"/>
      <c r="D1368" s="15"/>
      <c r="E1368" s="15"/>
    </row>
    <row r="1369" spans="1:5" ht="15.75">
      <c r="A1369" s="16"/>
      <c r="B1369" s="15"/>
      <c r="C1369" s="15"/>
      <c r="D1369" s="15"/>
      <c r="E1369" s="15"/>
    </row>
    <row r="1370" spans="1:5" ht="15.75">
      <c r="A1370" s="16"/>
      <c r="B1370" s="15"/>
      <c r="C1370" s="15"/>
      <c r="D1370" s="15"/>
      <c r="E1370" s="15"/>
    </row>
    <row r="1371" spans="1:5" ht="15.75">
      <c r="A1371" s="16"/>
      <c r="B1371" s="15"/>
      <c r="C1371" s="15"/>
      <c r="D1371" s="15"/>
      <c r="E1371" s="15"/>
    </row>
    <row r="1372" spans="1:5" ht="15.75">
      <c r="A1372" s="16"/>
      <c r="B1372" s="15"/>
      <c r="C1372" s="15"/>
      <c r="D1372" s="15"/>
      <c r="E1372" s="15"/>
    </row>
    <row r="1373" spans="1:5" ht="15.75">
      <c r="A1373" s="16"/>
      <c r="B1373" s="15"/>
      <c r="C1373" s="15"/>
      <c r="D1373" s="15"/>
      <c r="E1373" s="15"/>
    </row>
    <row r="1374" spans="1:5" ht="15.75">
      <c r="A1374" s="16"/>
      <c r="B1374" s="15"/>
      <c r="C1374" s="15"/>
      <c r="D1374" s="15"/>
      <c r="E1374" s="15"/>
    </row>
    <row r="1375" spans="1:5" ht="15.75">
      <c r="A1375" s="16"/>
      <c r="B1375" s="15"/>
      <c r="C1375" s="15"/>
      <c r="D1375" s="15"/>
      <c r="E1375" s="15"/>
    </row>
    <row r="1376" spans="1:5" ht="15.75">
      <c r="A1376" s="16"/>
      <c r="B1376" s="15"/>
      <c r="C1376" s="15"/>
      <c r="D1376" s="15"/>
      <c r="E1376" s="15"/>
    </row>
    <row r="1377" spans="1:5" ht="15.75">
      <c r="A1377" s="16"/>
      <c r="B1377" s="15"/>
      <c r="C1377" s="15"/>
      <c r="D1377" s="15"/>
      <c r="E1377" s="15"/>
    </row>
    <row r="1378" spans="1:5" ht="15.75">
      <c r="A1378" s="16"/>
      <c r="B1378" s="15"/>
      <c r="C1378" s="15"/>
      <c r="D1378" s="15"/>
      <c r="E1378" s="15"/>
    </row>
    <row r="1379" spans="1:5" ht="15.75">
      <c r="A1379" s="16"/>
      <c r="B1379" s="15"/>
      <c r="C1379" s="15"/>
      <c r="D1379" s="15"/>
      <c r="E1379" s="15"/>
    </row>
    <row r="1380" spans="1:5" ht="15.75">
      <c r="A1380" s="16"/>
      <c r="B1380" s="15"/>
      <c r="C1380" s="15"/>
      <c r="D1380" s="15"/>
      <c r="E1380" s="15"/>
    </row>
    <row r="1381" spans="1:5" ht="15.75">
      <c r="A1381" s="16"/>
      <c r="B1381" s="15"/>
      <c r="C1381" s="15"/>
      <c r="D1381" s="15"/>
      <c r="E1381" s="15"/>
    </row>
    <row r="1382" spans="1:5" ht="15.75">
      <c r="A1382" s="16"/>
      <c r="B1382" s="15"/>
      <c r="C1382" s="15"/>
      <c r="D1382" s="15"/>
      <c r="E1382" s="15"/>
    </row>
    <row r="1383" spans="1:5" ht="15.75">
      <c r="A1383" s="16"/>
      <c r="B1383" s="15"/>
      <c r="C1383" s="15"/>
      <c r="D1383" s="15"/>
      <c r="E1383" s="15"/>
    </row>
    <row r="1384" spans="1:5" ht="15.75">
      <c r="A1384" s="16"/>
      <c r="B1384" s="15"/>
      <c r="C1384" s="15"/>
      <c r="D1384" s="15"/>
      <c r="E1384" s="15"/>
    </row>
    <row r="1385" spans="1:5" ht="15.75">
      <c r="A1385" s="16"/>
      <c r="B1385" s="15"/>
      <c r="C1385" s="15"/>
      <c r="D1385" s="15"/>
      <c r="E1385" s="15"/>
    </row>
    <row r="1386" spans="1:5" ht="15.75">
      <c r="A1386" s="16"/>
      <c r="B1386" s="15"/>
      <c r="C1386" s="15"/>
      <c r="D1386" s="15"/>
      <c r="E1386" s="15"/>
    </row>
    <row r="1387" spans="1:5" ht="15.75">
      <c r="A1387" s="16"/>
      <c r="B1387" s="15"/>
      <c r="C1387" s="15"/>
      <c r="D1387" s="15"/>
      <c r="E1387" s="15"/>
    </row>
    <row r="1388" spans="1:5" ht="15.75">
      <c r="A1388" s="16"/>
      <c r="B1388" s="15"/>
      <c r="C1388" s="15"/>
      <c r="D1388" s="15"/>
      <c r="E1388" s="15"/>
    </row>
    <row r="1389" spans="1:5" ht="15.75">
      <c r="A1389" s="16"/>
      <c r="B1389" s="15"/>
      <c r="C1389" s="15"/>
      <c r="D1389" s="15"/>
      <c r="E1389" s="15"/>
    </row>
    <row r="1390" spans="1:5" ht="15.75">
      <c r="A1390" s="16"/>
      <c r="B1390" s="15"/>
      <c r="C1390" s="15"/>
      <c r="D1390" s="15"/>
      <c r="E1390" s="15"/>
    </row>
    <row r="1391" spans="1:5" ht="15.75">
      <c r="A1391" s="16"/>
      <c r="B1391" s="15"/>
      <c r="C1391" s="15"/>
      <c r="D1391" s="15"/>
      <c r="E1391" s="15"/>
    </row>
    <row r="1392" spans="1:5" ht="15.75">
      <c r="A1392" s="16"/>
      <c r="B1392" s="15"/>
      <c r="C1392" s="15"/>
      <c r="D1392" s="15"/>
      <c r="E1392" s="15"/>
    </row>
    <row r="1393" spans="1:5" ht="15.75">
      <c r="A1393" s="16"/>
      <c r="B1393" s="15"/>
      <c r="C1393" s="15"/>
      <c r="D1393" s="15"/>
      <c r="E1393" s="15"/>
    </row>
    <row r="1394" spans="1:5" ht="15.75">
      <c r="A1394" s="16"/>
      <c r="B1394" s="15"/>
      <c r="C1394" s="15"/>
      <c r="D1394" s="15"/>
      <c r="E1394" s="15"/>
    </row>
    <row r="1395" spans="1:5" ht="15.75">
      <c r="A1395" s="16"/>
      <c r="B1395" s="15"/>
      <c r="C1395" s="15"/>
      <c r="D1395" s="15"/>
      <c r="E1395" s="15"/>
    </row>
    <row r="1396" spans="1:5" ht="15.75">
      <c r="A1396" s="16"/>
      <c r="B1396" s="15"/>
      <c r="C1396" s="15"/>
      <c r="D1396" s="15"/>
      <c r="E1396" s="15"/>
    </row>
    <row r="1397" spans="1:5" ht="15.75">
      <c r="A1397" s="16"/>
      <c r="B1397" s="15"/>
      <c r="C1397" s="15"/>
      <c r="D1397" s="15"/>
      <c r="E1397" s="15"/>
    </row>
    <row r="1398" spans="1:5" ht="15.75">
      <c r="A1398" s="16"/>
      <c r="B1398" s="15"/>
      <c r="C1398" s="15"/>
      <c r="D1398" s="15"/>
      <c r="E1398" s="15"/>
    </row>
    <row r="1399" spans="1:5" ht="15.75">
      <c r="A1399" s="16"/>
      <c r="B1399" s="15"/>
      <c r="C1399" s="15"/>
      <c r="D1399" s="15"/>
      <c r="E1399" s="15"/>
    </row>
    <row r="1400" spans="1:5" ht="15.75">
      <c r="A1400" s="16"/>
      <c r="B1400" s="15"/>
      <c r="C1400" s="15"/>
      <c r="D1400" s="15"/>
      <c r="E1400" s="15"/>
    </row>
    <row r="1401" spans="1:5" ht="15.75">
      <c r="A1401" s="16"/>
      <c r="B1401" s="15"/>
      <c r="C1401" s="15"/>
      <c r="D1401" s="15"/>
      <c r="E1401" s="15"/>
    </row>
    <row r="1402" spans="1:5" ht="15.75">
      <c r="A1402" s="16"/>
      <c r="B1402" s="15"/>
      <c r="C1402" s="15"/>
      <c r="D1402" s="15"/>
      <c r="E1402" s="15"/>
    </row>
    <row r="1403" spans="1:5" ht="15.75">
      <c r="A1403" s="16"/>
      <c r="B1403" s="15"/>
      <c r="C1403" s="15"/>
      <c r="D1403" s="15"/>
      <c r="E1403" s="15"/>
    </row>
    <row r="1404" spans="1:5" ht="15.75">
      <c r="A1404" s="16"/>
      <c r="B1404" s="15"/>
      <c r="C1404" s="15"/>
      <c r="D1404" s="15"/>
      <c r="E1404" s="15"/>
    </row>
    <row r="1405" spans="1:5" ht="15.75">
      <c r="A1405" s="16"/>
      <c r="B1405" s="15"/>
      <c r="C1405" s="15"/>
      <c r="D1405" s="15"/>
      <c r="E1405" s="15"/>
    </row>
    <row r="1406" spans="1:5" ht="15.75">
      <c r="A1406" s="16"/>
      <c r="B1406" s="15"/>
      <c r="C1406" s="15"/>
      <c r="D1406" s="15"/>
      <c r="E1406" s="15"/>
    </row>
    <row r="1407" spans="1:5" ht="15.75">
      <c r="A1407" s="16"/>
      <c r="B1407" s="15"/>
      <c r="C1407" s="15"/>
      <c r="D1407" s="15"/>
      <c r="E1407" s="15"/>
    </row>
    <row r="1408" spans="1:5" ht="15.75">
      <c r="A1408" s="16"/>
      <c r="B1408" s="15"/>
      <c r="C1408" s="15"/>
      <c r="D1408" s="15"/>
      <c r="E1408" s="15"/>
    </row>
    <row r="1409" spans="1:5" ht="15.75">
      <c r="A1409" s="16"/>
      <c r="B1409" s="15"/>
      <c r="C1409" s="15"/>
      <c r="D1409" s="15"/>
      <c r="E1409" s="15"/>
    </row>
    <row r="1410" spans="1:5" ht="15.75">
      <c r="A1410" s="16"/>
      <c r="B1410" s="15"/>
      <c r="C1410" s="15"/>
      <c r="D1410" s="15"/>
      <c r="E1410" s="15"/>
    </row>
    <row r="1411" spans="1:5" ht="15.75">
      <c r="A1411" s="16"/>
      <c r="B1411" s="15"/>
      <c r="C1411" s="15"/>
      <c r="D1411" s="15"/>
      <c r="E1411" s="15"/>
    </row>
    <row r="1412" spans="1:5" ht="15.75">
      <c r="A1412" s="16"/>
      <c r="B1412" s="15"/>
      <c r="C1412" s="15"/>
      <c r="D1412" s="15"/>
      <c r="E1412" s="15"/>
    </row>
    <row r="1413" spans="1:5" ht="15.75">
      <c r="A1413" s="16"/>
      <c r="B1413" s="15"/>
      <c r="C1413" s="15"/>
      <c r="D1413" s="15"/>
      <c r="E1413" s="15"/>
    </row>
    <row r="1414" spans="1:5" ht="15.75">
      <c r="A1414" s="16"/>
      <c r="B1414" s="15"/>
      <c r="C1414" s="15"/>
      <c r="D1414" s="15"/>
      <c r="E1414" s="15"/>
    </row>
    <row r="1415" spans="1:5" ht="15.75">
      <c r="A1415" s="16"/>
      <c r="B1415" s="15"/>
      <c r="C1415" s="15"/>
      <c r="D1415" s="15"/>
      <c r="E1415" s="15"/>
    </row>
    <row r="1416" spans="1:5" ht="15.75">
      <c r="A1416" s="16"/>
      <c r="B1416" s="15"/>
      <c r="C1416" s="15"/>
      <c r="D1416" s="15"/>
      <c r="E1416" s="15"/>
    </row>
    <row r="1417" spans="1:5" ht="15.75">
      <c r="A1417" s="16"/>
      <c r="B1417" s="15"/>
      <c r="C1417" s="15"/>
      <c r="D1417" s="15"/>
      <c r="E1417" s="15"/>
    </row>
    <row r="1418" spans="1:5" ht="15.75">
      <c r="A1418" s="16"/>
      <c r="B1418" s="15"/>
      <c r="C1418" s="15"/>
      <c r="D1418" s="15"/>
      <c r="E1418" s="15"/>
    </row>
    <row r="1419" spans="1:5" ht="15.75">
      <c r="A1419" s="16"/>
      <c r="B1419" s="15"/>
      <c r="C1419" s="15"/>
      <c r="D1419" s="15"/>
      <c r="E1419" s="15"/>
    </row>
    <row r="1420" spans="1:5" ht="15.75">
      <c r="A1420" s="16"/>
      <c r="B1420" s="15"/>
      <c r="C1420" s="15"/>
      <c r="D1420" s="15"/>
      <c r="E1420" s="15"/>
    </row>
    <row r="1421" spans="1:5" ht="15.75">
      <c r="A1421" s="16"/>
      <c r="B1421" s="15"/>
      <c r="C1421" s="15"/>
      <c r="D1421" s="15"/>
      <c r="E1421" s="15"/>
    </row>
    <row r="1422" spans="1:5" ht="15.75">
      <c r="A1422" s="16"/>
      <c r="B1422" s="15"/>
      <c r="C1422" s="15"/>
      <c r="D1422" s="15"/>
      <c r="E1422" s="15"/>
    </row>
    <row r="1423" spans="1:5" ht="15.75">
      <c r="A1423" s="16"/>
      <c r="B1423" s="15"/>
      <c r="C1423" s="15"/>
      <c r="D1423" s="15"/>
      <c r="E1423" s="15"/>
    </row>
    <row r="1424" spans="1:5" ht="15.75">
      <c r="A1424" s="16"/>
      <c r="B1424" s="15"/>
      <c r="C1424" s="15"/>
      <c r="D1424" s="15"/>
      <c r="E1424" s="15"/>
    </row>
    <row r="1425" spans="1:5" ht="15.75">
      <c r="A1425" s="16"/>
      <c r="B1425" s="15"/>
      <c r="C1425" s="15"/>
      <c r="D1425" s="15"/>
      <c r="E1425" s="15"/>
    </row>
    <row r="1426" spans="1:5" ht="15.75">
      <c r="A1426" s="16"/>
      <c r="B1426" s="15"/>
      <c r="C1426" s="15"/>
      <c r="D1426" s="15"/>
      <c r="E1426" s="15"/>
    </row>
    <row r="1427" spans="1:5" ht="15.75">
      <c r="A1427" s="16"/>
      <c r="B1427" s="15"/>
      <c r="C1427" s="15"/>
      <c r="D1427" s="15"/>
      <c r="E1427" s="15"/>
    </row>
    <row r="1428" spans="1:5" ht="15.75">
      <c r="A1428" s="16"/>
      <c r="B1428" s="15"/>
      <c r="C1428" s="15"/>
      <c r="D1428" s="15"/>
      <c r="E1428" s="15"/>
    </row>
    <row r="1429" spans="1:5" ht="15.75">
      <c r="A1429" s="16"/>
      <c r="B1429" s="15"/>
      <c r="C1429" s="15"/>
      <c r="D1429" s="15"/>
      <c r="E1429" s="15"/>
    </row>
    <row r="1430" spans="1:5" ht="15.75">
      <c r="A1430" s="16"/>
      <c r="B1430" s="15"/>
      <c r="C1430" s="15"/>
      <c r="D1430" s="15"/>
      <c r="E1430" s="15"/>
    </row>
    <row r="1431" spans="1:5" ht="15.75">
      <c r="A1431" s="16"/>
      <c r="B1431" s="15"/>
      <c r="C1431" s="15"/>
      <c r="D1431" s="15"/>
      <c r="E1431" s="15"/>
    </row>
    <row r="1432" spans="1:5" ht="15.75">
      <c r="A1432" s="16"/>
      <c r="B1432" s="15"/>
      <c r="C1432" s="15"/>
      <c r="D1432" s="15"/>
      <c r="E1432" s="15"/>
    </row>
    <row r="1433" spans="1:5" ht="15.75">
      <c r="A1433" s="16"/>
      <c r="B1433" s="15"/>
      <c r="C1433" s="15"/>
      <c r="D1433" s="15"/>
      <c r="E1433" s="15"/>
    </row>
    <row r="1434" spans="1:5" ht="15.75">
      <c r="A1434" s="16"/>
      <c r="B1434" s="15"/>
      <c r="C1434" s="15"/>
      <c r="D1434" s="15"/>
      <c r="E1434" s="15"/>
    </row>
    <row r="1435" spans="1:5" ht="15.75">
      <c r="A1435" s="16"/>
      <c r="B1435" s="15"/>
      <c r="C1435" s="15"/>
      <c r="D1435" s="15"/>
      <c r="E1435" s="15"/>
    </row>
    <row r="1436" spans="1:5" ht="15.75">
      <c r="A1436" s="16"/>
      <c r="B1436" s="15"/>
      <c r="C1436" s="15"/>
      <c r="D1436" s="15"/>
      <c r="E1436" s="15"/>
    </row>
    <row r="1437" spans="1:5" ht="15.75">
      <c r="A1437" s="16"/>
      <c r="B1437" s="15"/>
      <c r="C1437" s="15"/>
      <c r="D1437" s="15"/>
      <c r="E1437" s="15"/>
    </row>
    <row r="1438" spans="1:5" ht="15.75">
      <c r="A1438" s="16"/>
      <c r="B1438" s="15"/>
      <c r="C1438" s="15"/>
      <c r="D1438" s="15"/>
      <c r="E1438" s="15"/>
    </row>
    <row r="1439" spans="1:5" ht="15.75">
      <c r="A1439" s="16"/>
      <c r="B1439" s="15"/>
      <c r="C1439" s="15"/>
      <c r="D1439" s="15"/>
      <c r="E1439" s="15"/>
    </row>
    <row r="1440" spans="1:5" ht="15.75">
      <c r="A1440" s="16"/>
      <c r="B1440" s="15"/>
      <c r="C1440" s="15"/>
      <c r="D1440" s="15"/>
      <c r="E1440" s="15"/>
    </row>
    <row r="1441" spans="1:5" ht="15.75">
      <c r="A1441" s="16"/>
      <c r="B1441" s="15"/>
      <c r="C1441" s="15"/>
      <c r="D1441" s="15"/>
      <c r="E1441" s="15"/>
    </row>
    <row r="1442" spans="1:5" ht="15.75">
      <c r="A1442" s="16"/>
      <c r="B1442" s="15"/>
      <c r="C1442" s="15"/>
      <c r="D1442" s="15"/>
      <c r="E1442" s="15"/>
    </row>
    <row r="1443" spans="1:5" ht="15.75">
      <c r="A1443" s="16"/>
      <c r="B1443" s="15"/>
      <c r="C1443" s="15"/>
      <c r="D1443" s="15"/>
      <c r="E1443" s="15"/>
    </row>
    <row r="1444" spans="1:5" ht="15.75">
      <c r="A1444" s="16"/>
      <c r="B1444" s="15"/>
      <c r="C1444" s="15"/>
      <c r="D1444" s="15"/>
      <c r="E1444" s="15"/>
    </row>
    <row r="1445" spans="1:5" ht="15.75">
      <c r="A1445" s="16"/>
      <c r="B1445" s="15"/>
      <c r="C1445" s="15"/>
      <c r="D1445" s="15"/>
      <c r="E1445" s="15"/>
    </row>
    <row r="1446" spans="1:5" ht="15.75">
      <c r="A1446" s="16"/>
      <c r="B1446" s="15"/>
      <c r="C1446" s="15"/>
      <c r="D1446" s="15"/>
      <c r="E1446" s="15"/>
    </row>
    <row r="1447" spans="1:5" ht="15.75">
      <c r="A1447" s="16"/>
      <c r="B1447" s="15"/>
      <c r="C1447" s="15"/>
      <c r="D1447" s="15"/>
      <c r="E1447" s="15"/>
    </row>
    <row r="1448" spans="1:5" ht="15.75">
      <c r="A1448" s="16"/>
      <c r="B1448" s="15"/>
      <c r="C1448" s="15"/>
      <c r="D1448" s="15"/>
      <c r="E1448" s="15"/>
    </row>
    <row r="1449" spans="1:5" ht="15.75">
      <c r="A1449" s="16"/>
      <c r="B1449" s="15"/>
      <c r="C1449" s="15"/>
      <c r="D1449" s="15"/>
      <c r="E1449" s="15"/>
    </row>
    <row r="1450" spans="1:5" ht="15.75">
      <c r="A1450" s="16"/>
      <c r="B1450" s="15"/>
      <c r="C1450" s="15"/>
      <c r="D1450" s="15"/>
      <c r="E1450" s="15"/>
    </row>
    <row r="1451" spans="1:5" ht="15.75">
      <c r="A1451" s="16"/>
      <c r="B1451" s="15"/>
      <c r="C1451" s="15"/>
      <c r="D1451" s="15"/>
      <c r="E1451" s="15"/>
    </row>
    <row r="1452" spans="1:5" ht="15.75">
      <c r="A1452" s="16"/>
      <c r="B1452" s="15"/>
      <c r="C1452" s="15"/>
      <c r="D1452" s="15"/>
      <c r="E1452" s="15"/>
    </row>
    <row r="1453" spans="1:5" ht="15.75">
      <c r="A1453" s="16"/>
      <c r="B1453" s="15"/>
      <c r="C1453" s="15"/>
      <c r="D1453" s="15"/>
      <c r="E1453" s="15"/>
    </row>
    <row r="1454" spans="1:5" ht="15.75">
      <c r="A1454" s="16"/>
      <c r="B1454" s="15"/>
      <c r="C1454" s="15"/>
      <c r="D1454" s="15"/>
      <c r="E1454" s="15"/>
    </row>
    <row r="1455" spans="1:5" ht="15.75">
      <c r="A1455" s="16"/>
      <c r="B1455" s="15"/>
      <c r="C1455" s="15"/>
      <c r="D1455" s="15"/>
      <c r="E1455" s="15"/>
    </row>
    <row r="1456" spans="1:5" ht="15.75">
      <c r="A1456" s="16"/>
      <c r="B1456" s="15"/>
      <c r="C1456" s="15"/>
      <c r="D1456" s="15"/>
      <c r="E1456" s="15"/>
    </row>
    <row r="1457" spans="1:5" ht="15.75">
      <c r="A1457" s="16"/>
      <c r="B1457" s="15"/>
      <c r="C1457" s="15"/>
      <c r="D1457" s="15"/>
      <c r="E1457" s="15"/>
    </row>
    <row r="1458" spans="1:5" ht="15.75">
      <c r="A1458" s="16"/>
      <c r="B1458" s="15"/>
      <c r="C1458" s="15"/>
      <c r="D1458" s="15"/>
      <c r="E1458" s="15"/>
    </row>
    <row r="1459" spans="1:5" ht="15.75">
      <c r="A1459" s="16"/>
      <c r="B1459" s="15"/>
      <c r="C1459" s="15"/>
      <c r="D1459" s="15"/>
      <c r="E1459" s="15"/>
    </row>
    <row r="1460" spans="1:5" ht="15.75">
      <c r="A1460" s="16"/>
      <c r="B1460" s="15"/>
      <c r="C1460" s="15"/>
      <c r="D1460" s="15"/>
      <c r="E1460" s="15"/>
    </row>
    <row r="1461" spans="1:5" ht="15.75">
      <c r="A1461" s="16"/>
      <c r="B1461" s="15"/>
      <c r="C1461" s="15"/>
      <c r="D1461" s="15"/>
      <c r="E1461" s="15"/>
    </row>
    <row r="1462" spans="1:5" ht="15.75">
      <c r="A1462" s="16"/>
      <c r="B1462" s="15"/>
      <c r="C1462" s="15"/>
      <c r="D1462" s="15"/>
      <c r="E1462" s="15"/>
    </row>
    <row r="1463" spans="1:5" ht="15.75">
      <c r="A1463" s="16"/>
      <c r="B1463" s="15"/>
      <c r="C1463" s="15"/>
      <c r="D1463" s="15"/>
      <c r="E1463" s="15"/>
    </row>
    <row r="1464" spans="1:5" ht="15.75">
      <c r="A1464" s="16"/>
      <c r="B1464" s="15"/>
      <c r="C1464" s="15"/>
      <c r="D1464" s="15"/>
      <c r="E1464" s="15"/>
    </row>
    <row r="1465" spans="1:5" ht="15.75">
      <c r="A1465" s="16"/>
      <c r="B1465" s="15"/>
      <c r="C1465" s="15"/>
      <c r="D1465" s="15"/>
      <c r="E1465" s="15"/>
    </row>
    <row r="1466" spans="1:5" ht="15.75">
      <c r="A1466" s="16"/>
      <c r="B1466" s="15"/>
      <c r="C1466" s="15"/>
      <c r="D1466" s="15"/>
      <c r="E1466" s="15"/>
    </row>
    <row r="1467" spans="1:5" ht="15.75">
      <c r="A1467" s="16"/>
      <c r="B1467" s="15"/>
      <c r="C1467" s="15"/>
      <c r="D1467" s="15"/>
      <c r="E1467" s="15"/>
    </row>
    <row r="1468" spans="1:5" ht="15.75">
      <c r="A1468" s="16"/>
      <c r="B1468" s="15"/>
      <c r="C1468" s="15"/>
      <c r="D1468" s="15"/>
      <c r="E1468" s="15"/>
    </row>
    <row r="1469" spans="1:5" ht="15.75">
      <c r="A1469" s="16"/>
      <c r="B1469" s="15"/>
      <c r="C1469" s="15"/>
      <c r="D1469" s="15"/>
      <c r="E1469" s="15"/>
    </row>
    <row r="1470" spans="1:5" ht="15.75">
      <c r="A1470" s="16"/>
      <c r="B1470" s="15"/>
      <c r="C1470" s="15"/>
      <c r="D1470" s="15"/>
      <c r="E1470" s="15"/>
    </row>
    <row r="1471" spans="1:5" ht="15.75">
      <c r="A1471" s="16"/>
      <c r="B1471" s="15"/>
      <c r="C1471" s="15"/>
      <c r="D1471" s="15"/>
      <c r="E1471" s="15"/>
    </row>
    <row r="1472" spans="1:5" ht="15.75">
      <c r="A1472" s="16"/>
      <c r="B1472" s="15"/>
      <c r="C1472" s="15"/>
      <c r="D1472" s="15"/>
      <c r="E1472" s="15"/>
    </row>
    <row r="1473" spans="1:5" ht="15.75">
      <c r="A1473" s="16"/>
      <c r="B1473" s="15"/>
      <c r="C1473" s="15"/>
      <c r="D1473" s="15"/>
      <c r="E1473" s="15"/>
    </row>
    <row r="1474" spans="1:5" ht="15.75">
      <c r="A1474" s="16"/>
      <c r="B1474" s="15"/>
      <c r="C1474" s="15"/>
      <c r="D1474" s="15"/>
      <c r="E1474" s="15"/>
    </row>
    <row r="1475" spans="1:5" ht="15.75">
      <c r="A1475" s="16"/>
      <c r="B1475" s="15"/>
      <c r="C1475" s="15"/>
      <c r="D1475" s="15"/>
      <c r="E1475" s="15"/>
    </row>
    <row r="1476" spans="1:5" ht="15.75">
      <c r="A1476" s="16"/>
      <c r="B1476" s="15"/>
      <c r="C1476" s="15"/>
      <c r="D1476" s="15"/>
      <c r="E1476" s="15"/>
    </row>
    <row r="1477" spans="1:5" ht="15.75">
      <c r="A1477" s="16"/>
      <c r="B1477" s="15"/>
      <c r="C1477" s="15"/>
      <c r="D1477" s="15"/>
      <c r="E1477" s="15"/>
    </row>
    <row r="1478" spans="1:5" ht="15.75">
      <c r="A1478" s="16"/>
      <c r="B1478" s="15"/>
      <c r="C1478" s="15"/>
      <c r="D1478" s="15"/>
      <c r="E1478" s="15"/>
    </row>
    <row r="1479" spans="1:5" ht="15.75">
      <c r="A1479" s="16"/>
      <c r="B1479" s="15"/>
      <c r="C1479" s="15"/>
      <c r="D1479" s="15"/>
      <c r="E1479" s="15"/>
    </row>
    <row r="1480" spans="1:5" ht="15.75">
      <c r="A1480" s="16"/>
      <c r="B1480" s="15"/>
      <c r="C1480" s="15"/>
      <c r="D1480" s="15"/>
      <c r="E1480" s="15"/>
    </row>
    <row r="1481" spans="1:5" ht="15.75">
      <c r="A1481" s="16"/>
      <c r="B1481" s="15"/>
      <c r="C1481" s="15"/>
      <c r="D1481" s="15"/>
      <c r="E1481" s="15"/>
    </row>
    <row r="1482" spans="1:5" ht="15.75">
      <c r="A1482" s="16"/>
      <c r="B1482" s="15"/>
      <c r="C1482" s="15"/>
      <c r="D1482" s="15"/>
      <c r="E1482" s="15"/>
    </row>
    <row r="1483" spans="1:5" ht="15.75">
      <c r="A1483" s="16"/>
      <c r="B1483" s="15"/>
      <c r="C1483" s="15"/>
      <c r="D1483" s="15"/>
      <c r="E1483" s="15"/>
    </row>
    <row r="1484" spans="1:5" ht="15.75">
      <c r="A1484" s="16"/>
      <c r="B1484" s="15"/>
      <c r="C1484" s="15"/>
      <c r="D1484" s="15"/>
      <c r="E1484" s="15"/>
    </row>
    <row r="1485" spans="1:5" ht="15.75">
      <c r="A1485" s="16"/>
      <c r="B1485" s="15"/>
      <c r="C1485" s="15"/>
      <c r="D1485" s="15"/>
      <c r="E1485" s="15"/>
    </row>
    <row r="1486" spans="1:5" ht="15.75">
      <c r="A1486" s="16"/>
      <c r="B1486" s="15"/>
      <c r="C1486" s="15"/>
      <c r="D1486" s="15"/>
      <c r="E1486" s="15"/>
    </row>
    <row r="1487" spans="1:5" ht="15.75">
      <c r="A1487" s="16"/>
      <c r="B1487" s="15"/>
      <c r="C1487" s="15"/>
      <c r="D1487" s="15"/>
      <c r="E1487" s="15"/>
    </row>
    <row r="1488" spans="1:5" ht="15.75">
      <c r="A1488" s="16"/>
      <c r="B1488" s="15"/>
      <c r="C1488" s="15"/>
      <c r="D1488" s="15"/>
      <c r="E1488" s="15"/>
    </row>
    <row r="1489" spans="1:5" ht="15.75">
      <c r="A1489" s="16"/>
      <c r="B1489" s="15"/>
      <c r="C1489" s="15"/>
      <c r="D1489" s="15"/>
      <c r="E1489" s="15"/>
    </row>
    <row r="1490" spans="1:5" ht="15.75">
      <c r="A1490" s="16"/>
      <c r="B1490" s="15"/>
      <c r="C1490" s="15"/>
      <c r="D1490" s="15"/>
      <c r="E1490" s="15"/>
    </row>
    <row r="1491" spans="1:5" ht="15.75">
      <c r="A1491" s="16"/>
      <c r="B1491" s="15"/>
      <c r="C1491" s="15"/>
      <c r="D1491" s="15"/>
      <c r="E1491" s="15"/>
    </row>
    <row r="1492" spans="1:5" ht="15.75">
      <c r="A1492" s="16"/>
      <c r="B1492" s="15"/>
      <c r="C1492" s="15"/>
      <c r="D1492" s="15"/>
      <c r="E1492" s="15"/>
    </row>
    <row r="1493" spans="1:5" ht="15.75">
      <c r="A1493" s="16"/>
      <c r="B1493" s="15"/>
      <c r="C1493" s="15"/>
      <c r="D1493" s="15"/>
      <c r="E1493" s="15"/>
    </row>
    <row r="1494" spans="1:5" ht="15.75">
      <c r="A1494" s="16"/>
      <c r="B1494" s="15"/>
      <c r="C1494" s="15"/>
      <c r="D1494" s="15"/>
      <c r="E1494" s="15"/>
    </row>
    <row r="1495" spans="1:5" ht="15.75">
      <c r="A1495" s="16"/>
      <c r="B1495" s="15"/>
      <c r="C1495" s="15"/>
      <c r="D1495" s="15"/>
      <c r="E1495" s="15"/>
    </row>
    <row r="1496" spans="1:5" ht="15.75">
      <c r="A1496" s="16"/>
      <c r="B1496" s="15"/>
      <c r="C1496" s="15"/>
      <c r="D1496" s="15"/>
      <c r="E1496" s="15"/>
    </row>
    <row r="1497" spans="1:5" ht="15.75">
      <c r="A1497" s="16"/>
      <c r="B1497" s="15"/>
      <c r="C1497" s="15"/>
      <c r="D1497" s="15"/>
      <c r="E1497" s="15"/>
    </row>
    <row r="1498" spans="1:5" ht="15.75">
      <c r="A1498" s="16"/>
      <c r="B1498" s="15"/>
      <c r="C1498" s="15"/>
      <c r="D1498" s="15"/>
      <c r="E1498" s="15"/>
    </row>
    <row r="1499" spans="1:5" ht="15.75">
      <c r="A1499" s="16"/>
      <c r="B1499" s="15"/>
      <c r="C1499" s="15"/>
      <c r="D1499" s="15"/>
      <c r="E1499" s="15"/>
    </row>
    <row r="1500" spans="1:5" ht="15.75">
      <c r="A1500" s="16"/>
      <c r="B1500" s="15"/>
      <c r="C1500" s="15"/>
      <c r="D1500" s="15"/>
      <c r="E1500" s="15"/>
    </row>
    <row r="1501" spans="1:5" ht="15.75">
      <c r="A1501" s="16"/>
      <c r="B1501" s="15"/>
      <c r="C1501" s="15"/>
      <c r="D1501" s="15"/>
      <c r="E1501" s="15"/>
    </row>
    <row r="1502" spans="1:5" ht="15.75">
      <c r="A1502" s="16"/>
      <c r="B1502" s="15"/>
      <c r="C1502" s="15"/>
      <c r="D1502" s="15"/>
      <c r="E1502" s="15"/>
    </row>
    <row r="1503" spans="1:5" ht="15.75">
      <c r="A1503" s="16"/>
      <c r="B1503" s="15"/>
      <c r="C1503" s="15"/>
      <c r="D1503" s="15"/>
      <c r="E1503" s="15"/>
    </row>
    <row r="1504" spans="1:5" ht="15.75">
      <c r="A1504" s="16"/>
      <c r="B1504" s="15"/>
      <c r="C1504" s="15"/>
      <c r="D1504" s="15"/>
      <c r="E1504" s="15"/>
    </row>
    <row r="1505" spans="1:5" ht="15.75">
      <c r="A1505" s="16"/>
      <c r="B1505" s="15"/>
      <c r="C1505" s="15"/>
      <c r="D1505" s="15"/>
      <c r="E1505" s="15"/>
    </row>
    <row r="1506" spans="1:5" ht="15.75">
      <c r="A1506" s="16"/>
      <c r="B1506" s="15"/>
      <c r="C1506" s="15"/>
      <c r="D1506" s="15"/>
      <c r="E1506" s="15"/>
    </row>
    <row r="1507" spans="1:5" ht="15.75">
      <c r="A1507" s="16"/>
      <c r="B1507" s="15"/>
      <c r="C1507" s="15"/>
      <c r="D1507" s="15"/>
      <c r="E1507" s="15"/>
    </row>
    <row r="1508" spans="1:5" ht="15.75">
      <c r="A1508" s="16"/>
      <c r="B1508" s="15"/>
      <c r="C1508" s="15"/>
      <c r="D1508" s="15"/>
      <c r="E1508" s="15"/>
    </row>
    <row r="1509" spans="1:5" ht="15.75">
      <c r="A1509" s="16"/>
      <c r="B1509" s="15"/>
      <c r="C1509" s="15"/>
      <c r="D1509" s="15"/>
      <c r="E1509" s="15"/>
    </row>
    <row r="1510" spans="1:5" ht="15.75">
      <c r="A1510" s="16"/>
      <c r="B1510" s="15"/>
      <c r="C1510" s="15"/>
      <c r="D1510" s="15"/>
      <c r="E1510" s="15"/>
    </row>
    <row r="1511" spans="1:5" ht="15.75">
      <c r="A1511" s="16"/>
      <c r="B1511" s="15"/>
      <c r="C1511" s="15"/>
      <c r="D1511" s="15"/>
      <c r="E1511" s="15"/>
    </row>
    <row r="1512" spans="1:5" ht="15.75">
      <c r="A1512" s="16"/>
      <c r="B1512" s="15"/>
      <c r="C1512" s="15"/>
      <c r="D1512" s="15"/>
      <c r="E1512" s="15"/>
    </row>
    <row r="1513" spans="1:5" ht="15.75">
      <c r="A1513" s="16"/>
      <c r="B1513" s="15"/>
      <c r="C1513" s="15"/>
      <c r="D1513" s="15"/>
      <c r="E1513" s="15"/>
    </row>
    <row r="1514" spans="1:5" ht="15.75">
      <c r="A1514" s="16"/>
      <c r="B1514" s="15"/>
      <c r="C1514" s="15"/>
      <c r="D1514" s="15"/>
      <c r="E1514" s="15"/>
    </row>
    <row r="1515" spans="1:5" ht="15.75">
      <c r="A1515" s="16"/>
      <c r="B1515" s="15"/>
      <c r="C1515" s="15"/>
      <c r="D1515" s="15"/>
      <c r="E1515" s="15"/>
    </row>
    <row r="1516" spans="1:5" ht="15.75">
      <c r="A1516" s="16"/>
      <c r="B1516" s="15"/>
      <c r="C1516" s="15"/>
      <c r="D1516" s="15"/>
      <c r="E1516" s="15"/>
    </row>
    <row r="1517" spans="1:5" ht="15.75">
      <c r="A1517" s="16"/>
      <c r="B1517" s="15"/>
      <c r="C1517" s="15"/>
      <c r="D1517" s="15"/>
      <c r="E1517" s="15"/>
    </row>
    <row r="1518" spans="1:5" ht="15.75">
      <c r="A1518" s="16"/>
      <c r="B1518" s="15"/>
      <c r="C1518" s="15"/>
      <c r="D1518" s="15"/>
      <c r="E1518" s="15"/>
    </row>
    <row r="1519" spans="1:5" ht="15.75">
      <c r="A1519" s="16"/>
      <c r="B1519" s="15"/>
      <c r="C1519" s="15"/>
      <c r="D1519" s="15"/>
      <c r="E1519" s="15"/>
    </row>
    <row r="1520" spans="1:5" ht="15.75">
      <c r="A1520" s="16"/>
      <c r="B1520" s="15"/>
      <c r="C1520" s="15"/>
      <c r="D1520" s="15"/>
      <c r="E1520" s="15"/>
    </row>
    <row r="1521" spans="1:5" ht="15.75">
      <c r="A1521" s="16"/>
      <c r="B1521" s="15"/>
      <c r="C1521" s="15"/>
      <c r="D1521" s="15"/>
      <c r="E1521" s="15"/>
    </row>
    <row r="1522" spans="1:5" ht="15.75">
      <c r="A1522" s="16"/>
      <c r="B1522" s="15"/>
      <c r="C1522" s="15"/>
      <c r="D1522" s="15"/>
      <c r="E1522" s="15"/>
    </row>
    <row r="1523" spans="1:5" ht="15.75">
      <c r="A1523" s="16"/>
      <c r="B1523" s="15"/>
      <c r="C1523" s="15"/>
      <c r="D1523" s="15"/>
      <c r="E1523" s="15"/>
    </row>
    <row r="1524" spans="1:5" ht="15.75">
      <c r="A1524" s="16"/>
      <c r="B1524" s="15"/>
      <c r="C1524" s="15"/>
      <c r="D1524" s="15"/>
      <c r="E1524" s="15"/>
    </row>
    <row r="1525" spans="1:5" ht="15.75">
      <c r="A1525" s="16"/>
      <c r="B1525" s="15"/>
      <c r="C1525" s="15"/>
      <c r="D1525" s="15"/>
      <c r="E1525" s="15"/>
    </row>
    <row r="1526" spans="1:5" ht="15.75">
      <c r="A1526" s="16"/>
      <c r="B1526" s="15"/>
      <c r="C1526" s="15"/>
      <c r="D1526" s="15"/>
      <c r="E1526" s="15"/>
    </row>
    <row r="1527" spans="1:5" ht="15.75">
      <c r="A1527" s="16"/>
      <c r="B1527" s="15"/>
      <c r="C1527" s="15"/>
      <c r="D1527" s="15"/>
      <c r="E1527" s="15"/>
    </row>
    <row r="1528" spans="1:5" ht="15.75">
      <c r="A1528" s="16"/>
      <c r="B1528" s="15"/>
      <c r="C1528" s="15"/>
      <c r="D1528" s="15"/>
      <c r="E1528" s="15"/>
    </row>
    <row r="1529" spans="1:5" ht="15.75">
      <c r="A1529" s="16"/>
      <c r="B1529" s="15"/>
      <c r="C1529" s="15"/>
      <c r="D1529" s="15"/>
      <c r="E1529" s="15"/>
    </row>
    <row r="1530" spans="1:5" ht="15.75">
      <c r="A1530" s="16"/>
      <c r="B1530" s="15"/>
      <c r="C1530" s="15"/>
      <c r="D1530" s="15"/>
      <c r="E1530" s="15"/>
    </row>
    <row r="1531" spans="1:5" ht="15.75">
      <c r="A1531" s="16"/>
      <c r="B1531" s="15"/>
      <c r="C1531" s="15"/>
      <c r="D1531" s="15"/>
      <c r="E1531" s="15"/>
    </row>
    <row r="1532" spans="1:5" ht="15.75">
      <c r="A1532" s="16"/>
      <c r="B1532" s="15"/>
      <c r="C1532" s="15"/>
      <c r="D1532" s="15"/>
      <c r="E1532" s="15"/>
    </row>
    <row r="1533" spans="1:5" ht="15.75">
      <c r="A1533" s="16"/>
      <c r="B1533" s="15"/>
      <c r="C1533" s="15"/>
      <c r="D1533" s="15"/>
      <c r="E1533" s="15"/>
    </row>
    <row r="1534" spans="1:5" ht="15.75">
      <c r="A1534" s="16"/>
      <c r="B1534" s="15"/>
      <c r="C1534" s="15"/>
      <c r="D1534" s="15"/>
      <c r="E1534" s="15"/>
    </row>
    <row r="1535" spans="1:5" ht="15.75">
      <c r="A1535" s="16"/>
      <c r="B1535" s="15"/>
      <c r="C1535" s="15"/>
      <c r="D1535" s="15"/>
      <c r="E1535" s="15"/>
    </row>
    <row r="1536" spans="1:5" ht="15.75">
      <c r="A1536" s="16"/>
      <c r="B1536" s="15"/>
      <c r="C1536" s="15"/>
      <c r="D1536" s="15"/>
      <c r="E1536" s="15"/>
    </row>
    <row r="1537" spans="1:5" ht="15.75">
      <c r="A1537" s="16"/>
      <c r="B1537" s="15"/>
      <c r="C1537" s="15"/>
      <c r="D1537" s="15"/>
      <c r="E1537" s="15"/>
    </row>
    <row r="1538" spans="1:5" ht="15.75">
      <c r="A1538" s="16"/>
      <c r="B1538" s="15"/>
      <c r="C1538" s="15"/>
      <c r="D1538" s="15"/>
      <c r="E1538" s="15"/>
    </row>
    <row r="1539" spans="1:5" ht="15.75">
      <c r="A1539" s="16"/>
      <c r="B1539" s="15"/>
      <c r="C1539" s="15"/>
      <c r="D1539" s="15"/>
      <c r="E1539" s="15"/>
    </row>
    <row r="1540" spans="1:5" ht="15.75">
      <c r="A1540" s="16"/>
      <c r="B1540" s="15"/>
      <c r="C1540" s="15"/>
      <c r="D1540" s="15"/>
      <c r="E1540" s="15"/>
    </row>
    <row r="1541" spans="1:5" ht="15.75">
      <c r="A1541" s="16"/>
      <c r="B1541" s="15"/>
      <c r="C1541" s="15"/>
      <c r="D1541" s="15"/>
      <c r="E1541" s="15"/>
    </row>
    <row r="1542" spans="1:5" ht="15.75">
      <c r="A1542" s="16"/>
      <c r="B1542" s="15"/>
      <c r="C1542" s="15"/>
      <c r="D1542" s="15"/>
      <c r="E1542" s="15"/>
    </row>
    <row r="1543" spans="1:5" ht="15.75">
      <c r="A1543" s="16"/>
      <c r="B1543" s="15"/>
      <c r="C1543" s="15"/>
      <c r="D1543" s="15"/>
      <c r="E1543" s="15"/>
    </row>
    <row r="1544" spans="1:5" ht="15.75">
      <c r="A1544" s="16"/>
      <c r="B1544" s="15"/>
      <c r="C1544" s="15"/>
      <c r="D1544" s="15"/>
      <c r="E1544" s="15"/>
    </row>
    <row r="1545" spans="1:5" ht="15.75">
      <c r="A1545" s="16"/>
      <c r="B1545" s="15"/>
      <c r="C1545" s="15"/>
      <c r="D1545" s="15"/>
      <c r="E1545" s="15"/>
    </row>
    <row r="1546" spans="1:5" ht="15.75">
      <c r="A1546" s="16"/>
      <c r="B1546" s="15"/>
      <c r="C1546" s="15"/>
      <c r="D1546" s="15"/>
      <c r="E1546" s="15"/>
    </row>
    <row r="1547" spans="1:5" ht="15.75">
      <c r="A1547" s="16"/>
      <c r="B1547" s="15"/>
      <c r="C1547" s="15"/>
      <c r="D1547" s="15"/>
      <c r="E1547" s="15"/>
    </row>
    <row r="1548" spans="1:5" ht="15.75">
      <c r="A1548" s="16"/>
      <c r="B1548" s="15"/>
      <c r="C1548" s="15"/>
      <c r="D1548" s="15"/>
      <c r="E1548" s="15"/>
    </row>
    <row r="1549" spans="1:5" ht="15.75">
      <c r="A1549" s="16"/>
      <c r="B1549" s="15"/>
      <c r="C1549" s="15"/>
      <c r="D1549" s="15"/>
      <c r="E1549" s="15"/>
    </row>
    <row r="1550" spans="1:5" ht="15.75">
      <c r="A1550" s="16"/>
      <c r="B1550" s="15"/>
      <c r="C1550" s="15"/>
      <c r="D1550" s="15"/>
      <c r="E1550" s="15"/>
    </row>
    <row r="1551" spans="1:5" ht="15.75">
      <c r="A1551" s="16"/>
      <c r="B1551" s="15"/>
      <c r="C1551" s="15"/>
      <c r="D1551" s="15"/>
      <c r="E1551" s="15"/>
    </row>
    <row r="1552" spans="1:5" ht="15.75">
      <c r="A1552" s="16"/>
      <c r="B1552" s="15"/>
      <c r="C1552" s="15"/>
      <c r="D1552" s="15"/>
      <c r="E1552" s="15"/>
    </row>
    <row r="1553" spans="1:5" ht="15.75">
      <c r="A1553" s="16"/>
      <c r="B1553" s="15"/>
      <c r="C1553" s="15"/>
      <c r="D1553" s="15"/>
      <c r="E1553" s="15"/>
    </row>
    <row r="1554" spans="1:5" ht="15.75">
      <c r="A1554" s="16"/>
      <c r="B1554" s="15"/>
      <c r="C1554" s="15"/>
      <c r="D1554" s="15"/>
      <c r="E1554" s="15"/>
    </row>
    <row r="1555" spans="1:5" ht="15.75">
      <c r="A1555" s="16"/>
      <c r="B1555" s="15"/>
      <c r="C1555" s="15"/>
      <c r="D1555" s="15"/>
      <c r="E1555" s="15"/>
    </row>
    <row r="1556" spans="1:5" ht="15.75">
      <c r="A1556" s="16"/>
      <c r="B1556" s="15"/>
      <c r="C1556" s="15"/>
      <c r="D1556" s="15"/>
      <c r="E1556" s="15"/>
    </row>
    <row r="1557" spans="1:5" ht="15.75">
      <c r="A1557" s="16"/>
      <c r="B1557" s="15"/>
      <c r="C1557" s="15"/>
      <c r="D1557" s="15"/>
      <c r="E1557" s="15"/>
    </row>
    <row r="1558" spans="1:5" ht="15.75">
      <c r="A1558" s="16"/>
      <c r="B1558" s="15"/>
      <c r="C1558" s="15"/>
      <c r="D1558" s="15"/>
      <c r="E1558" s="15"/>
    </row>
    <row r="1559" spans="1:5" ht="15.75">
      <c r="A1559" s="16"/>
      <c r="B1559" s="15"/>
      <c r="C1559" s="15"/>
      <c r="D1559" s="15"/>
      <c r="E1559" s="15"/>
    </row>
    <row r="1560" spans="1:5" ht="15.75">
      <c r="A1560" s="16"/>
      <c r="B1560" s="15"/>
      <c r="C1560" s="15"/>
      <c r="D1560" s="15"/>
      <c r="E1560" s="15"/>
    </row>
    <row r="1561" spans="1:5" ht="15.75">
      <c r="A1561" s="16"/>
      <c r="B1561" s="15"/>
      <c r="C1561" s="15"/>
      <c r="D1561" s="15"/>
      <c r="E1561" s="15"/>
    </row>
    <row r="1562" spans="1:5" ht="15.75">
      <c r="A1562" s="16"/>
      <c r="B1562" s="15"/>
      <c r="C1562" s="15"/>
      <c r="D1562" s="15"/>
      <c r="E1562" s="15"/>
    </row>
    <row r="1563" spans="1:5" ht="15.75">
      <c r="A1563" s="16"/>
      <c r="B1563" s="15"/>
      <c r="C1563" s="15"/>
      <c r="D1563" s="15"/>
      <c r="E1563" s="15"/>
    </row>
    <row r="1564" spans="1:5" ht="15.75">
      <c r="A1564" s="16"/>
      <c r="B1564" s="15"/>
      <c r="C1564" s="15"/>
      <c r="D1564" s="15"/>
      <c r="E1564" s="15"/>
    </row>
    <row r="1565" spans="1:5" ht="15.75">
      <c r="A1565" s="16"/>
      <c r="B1565" s="15"/>
      <c r="C1565" s="15"/>
      <c r="D1565" s="15"/>
      <c r="E1565" s="15"/>
    </row>
    <row r="1566" spans="1:5" ht="15.75">
      <c r="A1566" s="16"/>
      <c r="B1566" s="15"/>
      <c r="C1566" s="15"/>
      <c r="D1566" s="15"/>
      <c r="E1566" s="15"/>
    </row>
    <row r="1567" spans="1:5" ht="15.75">
      <c r="A1567" s="16"/>
      <c r="B1567" s="15"/>
      <c r="C1567" s="15"/>
      <c r="D1567" s="15"/>
      <c r="E1567" s="15"/>
    </row>
    <row r="1568" spans="1:5" ht="15.75">
      <c r="A1568" s="16"/>
      <c r="B1568" s="15"/>
      <c r="C1568" s="15"/>
      <c r="D1568" s="15"/>
      <c r="E1568" s="15"/>
    </row>
    <row r="1569" spans="1:5" ht="15.75">
      <c r="A1569" s="16"/>
      <c r="B1569" s="15"/>
      <c r="C1569" s="15"/>
      <c r="D1569" s="15"/>
      <c r="E1569" s="15"/>
    </row>
    <row r="1570" spans="1:5" ht="15.75">
      <c r="A1570" s="16"/>
      <c r="B1570" s="15"/>
      <c r="C1570" s="15"/>
      <c r="D1570" s="15"/>
      <c r="E1570" s="15"/>
    </row>
    <row r="1571" spans="1:5" ht="15.75">
      <c r="A1571" s="16"/>
      <c r="B1571" s="15"/>
      <c r="C1571" s="15"/>
      <c r="D1571" s="15"/>
      <c r="E1571" s="15"/>
    </row>
    <row r="1572" spans="1:5" ht="15.75">
      <c r="A1572" s="16"/>
      <c r="B1572" s="15"/>
      <c r="C1572" s="15"/>
      <c r="D1572" s="15"/>
      <c r="E1572" s="15"/>
    </row>
    <row r="1573" spans="1:5" ht="15.75">
      <c r="A1573" s="16"/>
      <c r="B1573" s="15"/>
      <c r="C1573" s="15"/>
      <c r="D1573" s="15"/>
      <c r="E1573" s="15"/>
    </row>
    <row r="1574" spans="1:5" ht="15.75">
      <c r="A1574" s="16"/>
      <c r="B1574" s="15"/>
      <c r="C1574" s="15"/>
      <c r="D1574" s="15"/>
      <c r="E1574" s="15"/>
    </row>
    <row r="1575" spans="1:5" ht="15.75">
      <c r="A1575" s="16"/>
      <c r="B1575" s="15"/>
      <c r="C1575" s="15"/>
      <c r="D1575" s="15"/>
      <c r="E1575" s="15"/>
    </row>
    <row r="1576" spans="1:5" ht="15.75">
      <c r="A1576" s="16"/>
      <c r="B1576" s="15"/>
      <c r="C1576" s="15"/>
      <c r="D1576" s="15"/>
      <c r="E1576" s="15"/>
    </row>
    <row r="1577" spans="1:5" ht="15.75">
      <c r="A1577" s="16"/>
      <c r="B1577" s="15"/>
      <c r="C1577" s="15"/>
      <c r="D1577" s="15"/>
      <c r="E1577" s="15"/>
    </row>
    <row r="1578" spans="1:5" ht="15.75">
      <c r="A1578" s="16"/>
      <c r="B1578" s="15"/>
      <c r="C1578" s="15"/>
      <c r="D1578" s="15"/>
      <c r="E1578" s="15"/>
    </row>
    <row r="1579" spans="1:5" ht="15.75">
      <c r="A1579" s="16"/>
      <c r="B1579" s="15"/>
      <c r="C1579" s="15"/>
      <c r="D1579" s="15"/>
      <c r="E1579" s="15"/>
    </row>
    <row r="1580" spans="1:5" ht="15.75">
      <c r="A1580" s="16"/>
      <c r="B1580" s="15"/>
      <c r="C1580" s="15"/>
      <c r="D1580" s="15"/>
      <c r="E1580" s="15"/>
    </row>
    <row r="1581" spans="1:5" ht="15.75">
      <c r="A1581" s="16"/>
      <c r="B1581" s="15"/>
      <c r="C1581" s="15"/>
      <c r="D1581" s="15"/>
      <c r="E1581" s="15"/>
    </row>
    <row r="1582" spans="1:5" ht="15.75">
      <c r="A1582" s="16"/>
      <c r="B1582" s="15"/>
      <c r="C1582" s="15"/>
      <c r="D1582" s="15"/>
      <c r="E1582" s="15"/>
    </row>
    <row r="1583" spans="1:5" ht="15.75">
      <c r="A1583" s="16"/>
      <c r="B1583" s="15"/>
      <c r="C1583" s="15"/>
      <c r="D1583" s="15"/>
      <c r="E1583" s="15"/>
    </row>
    <row r="1584" spans="1:5" ht="15.75">
      <c r="A1584" s="16"/>
      <c r="B1584" s="15"/>
      <c r="C1584" s="15"/>
      <c r="D1584" s="15"/>
      <c r="E1584" s="15"/>
    </row>
    <row r="1585" spans="1:5" ht="15.75">
      <c r="A1585" s="16"/>
      <c r="B1585" s="15"/>
      <c r="C1585" s="15"/>
      <c r="D1585" s="15"/>
      <c r="E1585" s="15"/>
    </row>
    <row r="1586" spans="1:5" ht="15.75">
      <c r="A1586" s="16"/>
      <c r="B1586" s="15"/>
      <c r="C1586" s="15"/>
      <c r="D1586" s="15"/>
      <c r="E1586" s="15"/>
    </row>
    <row r="1587" spans="1:5" ht="15.75">
      <c r="A1587" s="16"/>
      <c r="B1587" s="15"/>
      <c r="C1587" s="15"/>
      <c r="D1587" s="15"/>
      <c r="E1587" s="15"/>
    </row>
    <row r="1588" spans="1:5" ht="15.75">
      <c r="A1588" s="16"/>
      <c r="B1588" s="15"/>
      <c r="C1588" s="15"/>
      <c r="D1588" s="15"/>
      <c r="E1588" s="15"/>
    </row>
    <row r="1589" spans="1:5" ht="15.75">
      <c r="A1589" s="16"/>
      <c r="B1589" s="15"/>
      <c r="C1589" s="15"/>
      <c r="D1589" s="15"/>
      <c r="E1589" s="15"/>
    </row>
    <row r="1590" spans="1:5" ht="15.75">
      <c r="A1590" s="16"/>
      <c r="B1590" s="15"/>
      <c r="C1590" s="15"/>
      <c r="D1590" s="15"/>
      <c r="E1590" s="15"/>
    </row>
    <row r="1591" spans="1:5" ht="15.75">
      <c r="A1591" s="16"/>
      <c r="B1591" s="15"/>
      <c r="C1591" s="15"/>
      <c r="D1591" s="15"/>
      <c r="E1591" s="15"/>
    </row>
    <row r="1592" spans="1:5" ht="15.75">
      <c r="A1592" s="16"/>
      <c r="B1592" s="15"/>
      <c r="C1592" s="15"/>
      <c r="D1592" s="15"/>
      <c r="E1592" s="15"/>
    </row>
    <row r="1593" spans="1:5" ht="15.75">
      <c r="A1593" s="16"/>
      <c r="B1593" s="15"/>
      <c r="C1593" s="15"/>
      <c r="D1593" s="15"/>
      <c r="E1593" s="15"/>
    </row>
    <row r="1594" spans="1:5" ht="15.75">
      <c r="A1594" s="16"/>
      <c r="B1594" s="15"/>
      <c r="C1594" s="15"/>
      <c r="D1594" s="15"/>
      <c r="E1594" s="15"/>
    </row>
    <row r="1595" spans="1:5" ht="15.75">
      <c r="A1595" s="16"/>
      <c r="B1595" s="15"/>
      <c r="C1595" s="15"/>
      <c r="D1595" s="15"/>
      <c r="E1595" s="15"/>
    </row>
    <row r="1596" spans="1:5" ht="15.75">
      <c r="A1596" s="16"/>
      <c r="B1596" s="15"/>
      <c r="C1596" s="15"/>
      <c r="D1596" s="15"/>
      <c r="E1596" s="15"/>
    </row>
    <row r="1597" spans="1:5" ht="15.75">
      <c r="A1597" s="16"/>
      <c r="B1597" s="15"/>
      <c r="C1597" s="15"/>
      <c r="D1597" s="15"/>
      <c r="E1597" s="15"/>
    </row>
    <row r="1598" spans="1:5" ht="15.75">
      <c r="A1598" s="16"/>
      <c r="B1598" s="15"/>
      <c r="C1598" s="15"/>
      <c r="D1598" s="15"/>
      <c r="E1598" s="15"/>
    </row>
    <row r="1599" spans="1:5" ht="15.75">
      <c r="A1599" s="16"/>
      <c r="B1599" s="15"/>
      <c r="C1599" s="15"/>
      <c r="D1599" s="15"/>
      <c r="E1599" s="15"/>
    </row>
    <row r="1600" spans="1:5" ht="15.75">
      <c r="A1600" s="16"/>
      <c r="B1600" s="15"/>
      <c r="C1600" s="15"/>
      <c r="D1600" s="15"/>
      <c r="E1600" s="15"/>
    </row>
    <row r="1601" spans="1:5" ht="15.75">
      <c r="A1601" s="16"/>
      <c r="B1601" s="15"/>
      <c r="C1601" s="15"/>
      <c r="D1601" s="15"/>
      <c r="E1601" s="15"/>
    </row>
    <row r="1602" spans="1:5" ht="15.75">
      <c r="A1602" s="16"/>
      <c r="B1602" s="15"/>
      <c r="C1602" s="15"/>
      <c r="D1602" s="15"/>
      <c r="E1602" s="15"/>
    </row>
    <row r="1603" spans="1:5" ht="15.75">
      <c r="A1603" s="16"/>
      <c r="B1603" s="15"/>
      <c r="C1603" s="15"/>
      <c r="D1603" s="15"/>
      <c r="E1603" s="15"/>
    </row>
    <row r="1604" spans="1:5" ht="15.75">
      <c r="A1604" s="16"/>
      <c r="B1604" s="15"/>
      <c r="C1604" s="15"/>
      <c r="D1604" s="15"/>
      <c r="E1604" s="15"/>
    </row>
    <row r="1605" spans="1:5" ht="15.75">
      <c r="A1605" s="16"/>
      <c r="B1605" s="15"/>
      <c r="C1605" s="15"/>
      <c r="D1605" s="15"/>
      <c r="E1605" s="15"/>
    </row>
    <row r="1606" spans="1:5" ht="15.75">
      <c r="A1606" s="16"/>
      <c r="B1606" s="15"/>
      <c r="C1606" s="15"/>
      <c r="D1606" s="15"/>
      <c r="E1606" s="15"/>
    </row>
    <row r="1607" spans="1:5" ht="15.75">
      <c r="A1607" s="16"/>
      <c r="B1607" s="15"/>
      <c r="C1607" s="15"/>
      <c r="D1607" s="15"/>
      <c r="E1607" s="15"/>
    </row>
    <row r="1608" spans="1:5" ht="15.75">
      <c r="A1608" s="16"/>
      <c r="B1608" s="15"/>
      <c r="C1608" s="15"/>
      <c r="D1608" s="15"/>
      <c r="E1608" s="15"/>
    </row>
    <row r="1609" spans="1:5" ht="15.75">
      <c r="A1609" s="16"/>
      <c r="B1609" s="15"/>
      <c r="C1609" s="15"/>
      <c r="D1609" s="15"/>
      <c r="E1609" s="15"/>
    </row>
    <row r="1610" spans="1:5" ht="15.75">
      <c r="A1610" s="16"/>
      <c r="B1610" s="15"/>
      <c r="C1610" s="15"/>
      <c r="D1610" s="15"/>
      <c r="E1610" s="15"/>
    </row>
    <row r="1611" spans="1:5" ht="15.75">
      <c r="A1611" s="16"/>
      <c r="B1611" s="15"/>
      <c r="C1611" s="15"/>
      <c r="D1611" s="15"/>
      <c r="E1611" s="15"/>
    </row>
    <row r="1612" spans="1:5" ht="15.75">
      <c r="A1612" s="16"/>
      <c r="B1612" s="15"/>
      <c r="C1612" s="15"/>
      <c r="D1612" s="15"/>
      <c r="E1612" s="15"/>
    </row>
    <row r="1613" spans="1:5" ht="15.75">
      <c r="A1613" s="16"/>
      <c r="B1613" s="15"/>
      <c r="C1613" s="15"/>
      <c r="D1613" s="15"/>
      <c r="E1613" s="15"/>
    </row>
    <row r="1614" spans="1:5" ht="15.75">
      <c r="A1614" s="16"/>
      <c r="B1614" s="15"/>
      <c r="C1614" s="15"/>
      <c r="D1614" s="15"/>
      <c r="E1614" s="15"/>
    </row>
    <row r="1615" spans="1:5" ht="15.75">
      <c r="A1615" s="16"/>
      <c r="B1615" s="15"/>
      <c r="C1615" s="15"/>
      <c r="D1615" s="15"/>
      <c r="E1615" s="15"/>
    </row>
    <row r="1616" spans="1:5" ht="15.75">
      <c r="A1616" s="16"/>
      <c r="B1616" s="15"/>
      <c r="C1616" s="15"/>
      <c r="D1616" s="15"/>
      <c r="E1616" s="15"/>
    </row>
    <row r="1617" spans="1:5" ht="15.75">
      <c r="A1617" s="16"/>
      <c r="B1617" s="15"/>
      <c r="C1617" s="15"/>
      <c r="D1617" s="15"/>
      <c r="E1617" s="15"/>
    </row>
    <row r="1618" spans="1:5" ht="15.75">
      <c r="A1618" s="16"/>
      <c r="B1618" s="15"/>
      <c r="C1618" s="15"/>
      <c r="D1618" s="15"/>
      <c r="E1618" s="15"/>
    </row>
    <row r="1619" spans="1:5" ht="15.75">
      <c r="A1619" s="16"/>
      <c r="B1619" s="15"/>
      <c r="C1619" s="15"/>
      <c r="D1619" s="15"/>
      <c r="E1619" s="15"/>
    </row>
    <row r="1620" spans="1:5" ht="15.75">
      <c r="A1620" s="16"/>
      <c r="B1620" s="15"/>
      <c r="C1620" s="15"/>
      <c r="D1620" s="15"/>
      <c r="E1620" s="15"/>
    </row>
    <row r="1621" spans="1:5" ht="15.75">
      <c r="A1621" s="16"/>
      <c r="B1621" s="15"/>
      <c r="C1621" s="15"/>
      <c r="D1621" s="15"/>
      <c r="E1621" s="15"/>
    </row>
    <row r="1622" spans="1:5" ht="15.75">
      <c r="A1622" s="16"/>
      <c r="B1622" s="15"/>
      <c r="C1622" s="15"/>
      <c r="D1622" s="15"/>
      <c r="E1622" s="15"/>
    </row>
    <row r="1623" spans="1:5" ht="15.75">
      <c r="A1623" s="16"/>
      <c r="B1623" s="15"/>
      <c r="C1623" s="15"/>
      <c r="D1623" s="15"/>
      <c r="E1623" s="15"/>
    </row>
    <row r="1624" spans="1:5" ht="15.75">
      <c r="A1624" s="16"/>
      <c r="B1624" s="15"/>
      <c r="C1624" s="15"/>
      <c r="D1624" s="15"/>
      <c r="E1624" s="15"/>
    </row>
    <row r="1625" spans="1:5" ht="15.75">
      <c r="A1625" s="16"/>
      <c r="B1625" s="15"/>
      <c r="C1625" s="15"/>
      <c r="D1625" s="15"/>
      <c r="E1625" s="15"/>
    </row>
    <row r="1626" spans="1:5" ht="15.75">
      <c r="A1626" s="16"/>
      <c r="B1626" s="15"/>
      <c r="C1626" s="15"/>
      <c r="D1626" s="15"/>
      <c r="E1626" s="15"/>
    </row>
    <row r="1627" spans="1:5" ht="15.75">
      <c r="A1627" s="16"/>
      <c r="B1627" s="15"/>
      <c r="C1627" s="15"/>
      <c r="D1627" s="15"/>
      <c r="E1627" s="15"/>
    </row>
    <row r="1628" spans="1:5" ht="15.75">
      <c r="A1628" s="16"/>
      <c r="B1628" s="15"/>
      <c r="C1628" s="15"/>
      <c r="D1628" s="15"/>
      <c r="E1628" s="15"/>
    </row>
    <row r="1629" spans="1:5" ht="15.75">
      <c r="A1629" s="16"/>
      <c r="B1629" s="15"/>
      <c r="C1629" s="15"/>
      <c r="D1629" s="15"/>
      <c r="E1629" s="15"/>
    </row>
    <row r="1630" spans="1:5" ht="15.75">
      <c r="A1630" s="16"/>
      <c r="B1630" s="15"/>
      <c r="C1630" s="15"/>
      <c r="D1630" s="15"/>
      <c r="E1630" s="15"/>
    </row>
    <row r="1631" spans="1:5" ht="15.75">
      <c r="A1631" s="16"/>
      <c r="B1631" s="15"/>
      <c r="C1631" s="15"/>
      <c r="D1631" s="15"/>
      <c r="E1631" s="15"/>
    </row>
    <row r="1632" spans="1:5" ht="15.75">
      <c r="A1632" s="16"/>
      <c r="B1632" s="15"/>
      <c r="C1632" s="15"/>
      <c r="D1632" s="15"/>
      <c r="E1632" s="15"/>
    </row>
    <row r="1633" spans="1:5" ht="15.75">
      <c r="A1633" s="16"/>
      <c r="B1633" s="15"/>
      <c r="C1633" s="15"/>
      <c r="D1633" s="15"/>
      <c r="E1633" s="15"/>
    </row>
    <row r="1634" spans="1:5" ht="15.75">
      <c r="A1634" s="16"/>
      <c r="B1634" s="15"/>
      <c r="C1634" s="15"/>
      <c r="D1634" s="15"/>
      <c r="E1634" s="15"/>
    </row>
    <row r="1635" spans="1:5" ht="15.75">
      <c r="A1635" s="16"/>
      <c r="B1635" s="15"/>
      <c r="C1635" s="15"/>
      <c r="D1635" s="15"/>
      <c r="E1635" s="15"/>
    </row>
    <row r="1636" spans="1:5" ht="15.75">
      <c r="A1636" s="16"/>
      <c r="B1636" s="15"/>
      <c r="C1636" s="15"/>
      <c r="D1636" s="15"/>
      <c r="E1636" s="15"/>
    </row>
    <row r="1637" spans="1:5" ht="15.75">
      <c r="A1637" s="16"/>
      <c r="B1637" s="15"/>
      <c r="C1637" s="15"/>
      <c r="D1637" s="15"/>
      <c r="E1637" s="15"/>
    </row>
    <row r="1638" spans="1:5" ht="15.75">
      <c r="A1638" s="16"/>
      <c r="B1638" s="15"/>
      <c r="C1638" s="15"/>
      <c r="D1638" s="15"/>
      <c r="E1638" s="15"/>
    </row>
    <row r="1639" spans="1:5" ht="15.75">
      <c r="A1639" s="16"/>
      <c r="B1639" s="15"/>
      <c r="C1639" s="15"/>
      <c r="D1639" s="15"/>
      <c r="E1639" s="15"/>
    </row>
    <row r="1640" spans="1:5" ht="15.75">
      <c r="A1640" s="16"/>
      <c r="B1640" s="15"/>
      <c r="C1640" s="15"/>
      <c r="D1640" s="15"/>
      <c r="E1640" s="15"/>
    </row>
    <row r="1641" spans="1:5" ht="15.75">
      <c r="A1641" s="16"/>
      <c r="B1641" s="15"/>
      <c r="C1641" s="15"/>
      <c r="D1641" s="15"/>
      <c r="E1641" s="15"/>
    </row>
    <row r="1642" spans="1:5" ht="15.75">
      <c r="A1642" s="16"/>
      <c r="B1642" s="15"/>
      <c r="C1642" s="15"/>
      <c r="D1642" s="15"/>
      <c r="E1642" s="15"/>
    </row>
    <row r="1643" spans="1:5" ht="15.75">
      <c r="A1643" s="16"/>
      <c r="B1643" s="15"/>
      <c r="C1643" s="15"/>
      <c r="D1643" s="15"/>
      <c r="E1643" s="15"/>
    </row>
    <row r="1644" spans="1:5" ht="15.75">
      <c r="A1644" s="16"/>
      <c r="B1644" s="15"/>
      <c r="C1644" s="15"/>
      <c r="D1644" s="15"/>
      <c r="E1644" s="15"/>
    </row>
    <row r="1645" spans="1:5" ht="15.75">
      <c r="A1645" s="16"/>
      <c r="B1645" s="15"/>
      <c r="C1645" s="15"/>
      <c r="D1645" s="15"/>
      <c r="E1645" s="15"/>
    </row>
    <row r="1646" spans="1:5" ht="15.75">
      <c r="A1646" s="16"/>
      <c r="B1646" s="15"/>
      <c r="C1646" s="15"/>
      <c r="D1646" s="15"/>
      <c r="E1646" s="15"/>
    </row>
    <row r="1647" spans="1:5" ht="15.75">
      <c r="A1647" s="16"/>
      <c r="B1647" s="15"/>
      <c r="C1647" s="15"/>
      <c r="D1647" s="15"/>
      <c r="E1647" s="15"/>
    </row>
    <row r="1648" spans="1:5" ht="15.75">
      <c r="A1648" s="16"/>
      <c r="B1648" s="15"/>
      <c r="C1648" s="15"/>
      <c r="D1648" s="15"/>
      <c r="E1648" s="15"/>
    </row>
    <row r="1649" spans="1:5" ht="15.75">
      <c r="A1649" s="16"/>
      <c r="B1649" s="15"/>
      <c r="C1649" s="15"/>
      <c r="D1649" s="15"/>
      <c r="E1649" s="15"/>
    </row>
    <row r="1650" spans="1:5" ht="15.75">
      <c r="A1650" s="16"/>
      <c r="B1650" s="15"/>
      <c r="C1650" s="15"/>
      <c r="D1650" s="15"/>
      <c r="E1650" s="15"/>
    </row>
    <row r="1651" spans="1:5" ht="15.75">
      <c r="A1651" s="16"/>
      <c r="B1651" s="15"/>
      <c r="C1651" s="15"/>
      <c r="D1651" s="15"/>
      <c r="E1651" s="15"/>
    </row>
    <row r="1652" spans="1:5" ht="15.75">
      <c r="A1652" s="16"/>
      <c r="B1652" s="15"/>
      <c r="C1652" s="15"/>
      <c r="D1652" s="15"/>
      <c r="E1652" s="15"/>
    </row>
    <row r="1653" spans="1:5" ht="15.75">
      <c r="A1653" s="16"/>
      <c r="B1653" s="15"/>
      <c r="C1653" s="15"/>
      <c r="D1653" s="15"/>
      <c r="E1653" s="15"/>
    </row>
    <row r="1654" spans="1:5" ht="15.75">
      <c r="A1654" s="16"/>
      <c r="B1654" s="15"/>
      <c r="C1654" s="15"/>
      <c r="D1654" s="15"/>
      <c r="E1654" s="15"/>
    </row>
    <row r="1655" spans="1:5" ht="15.75">
      <c r="A1655" s="16"/>
      <c r="B1655" s="15"/>
      <c r="C1655" s="15"/>
      <c r="D1655" s="15"/>
      <c r="E1655" s="15"/>
    </row>
    <row r="1656" spans="1:5" ht="15.75">
      <c r="A1656" s="16"/>
      <c r="B1656" s="15"/>
      <c r="C1656" s="15"/>
      <c r="D1656" s="15"/>
      <c r="E1656" s="15"/>
    </row>
    <row r="1657" spans="1:5" ht="15.75">
      <c r="A1657" s="16"/>
      <c r="B1657" s="15"/>
      <c r="C1657" s="15"/>
      <c r="D1657" s="15"/>
      <c r="E1657" s="15"/>
    </row>
    <row r="1658" spans="1:5" ht="15.75">
      <c r="A1658" s="16"/>
      <c r="B1658" s="15"/>
      <c r="C1658" s="15"/>
      <c r="D1658" s="15"/>
      <c r="E1658" s="15"/>
    </row>
    <row r="1659" spans="1:5" ht="15.75">
      <c r="A1659" s="16"/>
      <c r="B1659" s="15"/>
      <c r="C1659" s="15"/>
      <c r="D1659" s="15"/>
      <c r="E1659" s="15"/>
    </row>
    <row r="1660" spans="1:5" ht="15.75">
      <c r="A1660" s="16"/>
      <c r="B1660" s="15"/>
      <c r="C1660" s="15"/>
      <c r="D1660" s="15"/>
      <c r="E1660" s="15"/>
    </row>
    <row r="1661" spans="1:5" ht="15.75">
      <c r="A1661" s="16"/>
      <c r="B1661" s="15"/>
      <c r="C1661" s="15"/>
      <c r="D1661" s="15"/>
      <c r="E1661" s="15"/>
    </row>
    <row r="1662" spans="1:5" ht="15.75">
      <c r="A1662" s="16"/>
      <c r="B1662" s="15"/>
      <c r="C1662" s="15"/>
      <c r="D1662" s="15"/>
      <c r="E1662" s="15"/>
    </row>
    <row r="1663" spans="1:5" ht="15.75">
      <c r="A1663" s="16"/>
      <c r="B1663" s="15"/>
      <c r="C1663" s="15"/>
      <c r="D1663" s="15"/>
      <c r="E1663" s="15"/>
    </row>
    <row r="1664" spans="1:5" ht="15.75">
      <c r="A1664" s="16"/>
      <c r="B1664" s="15"/>
      <c r="C1664" s="15"/>
      <c r="D1664" s="15"/>
      <c r="E1664" s="15"/>
    </row>
    <row r="1665" spans="1:5" ht="15.75">
      <c r="A1665" s="16"/>
      <c r="B1665" s="15"/>
      <c r="C1665" s="15"/>
      <c r="D1665" s="15"/>
      <c r="E1665" s="15"/>
    </row>
    <row r="1666" spans="1:5" ht="15.75">
      <c r="A1666" s="16"/>
      <c r="B1666" s="15"/>
      <c r="C1666" s="15"/>
      <c r="D1666" s="15"/>
      <c r="E1666" s="15"/>
    </row>
    <row r="1667" spans="1:5" ht="15.75">
      <c r="A1667" s="16"/>
      <c r="B1667" s="15"/>
      <c r="C1667" s="15"/>
      <c r="D1667" s="15"/>
      <c r="E1667" s="15"/>
    </row>
    <row r="1668" spans="1:5" ht="15.75">
      <c r="A1668" s="16"/>
      <c r="B1668" s="15"/>
      <c r="C1668" s="15"/>
      <c r="D1668" s="15"/>
      <c r="E1668" s="15"/>
    </row>
    <row r="1669" spans="1:5" ht="15.75">
      <c r="A1669" s="16"/>
      <c r="B1669" s="15"/>
      <c r="C1669" s="15"/>
      <c r="D1669" s="15"/>
      <c r="E1669" s="15"/>
    </row>
    <row r="1670" spans="1:5" ht="15.75">
      <c r="A1670" s="16"/>
      <c r="B1670" s="15"/>
      <c r="C1670" s="15"/>
      <c r="D1670" s="15"/>
      <c r="E1670" s="15"/>
    </row>
    <row r="1671" spans="1:5" ht="15.75">
      <c r="A1671" s="16"/>
      <c r="B1671" s="15"/>
      <c r="C1671" s="15"/>
      <c r="D1671" s="15"/>
      <c r="E1671" s="15"/>
    </row>
    <row r="1672" spans="1:5" ht="15.75">
      <c r="A1672" s="16"/>
      <c r="B1672" s="15"/>
      <c r="C1672" s="15"/>
      <c r="D1672" s="15"/>
      <c r="E1672" s="15"/>
    </row>
    <row r="1673" spans="1:5" ht="15.75">
      <c r="A1673" s="16"/>
      <c r="B1673" s="15"/>
      <c r="C1673" s="15"/>
      <c r="D1673" s="15"/>
      <c r="E1673" s="15"/>
    </row>
    <row r="1674" spans="1:5" ht="15.75">
      <c r="A1674" s="16"/>
      <c r="B1674" s="15"/>
      <c r="C1674" s="15"/>
      <c r="D1674" s="15"/>
      <c r="E1674" s="15"/>
    </row>
    <row r="1675" spans="1:5" ht="15.75">
      <c r="A1675" s="16"/>
      <c r="B1675" s="15"/>
      <c r="C1675" s="15"/>
      <c r="D1675" s="15"/>
      <c r="E1675" s="15"/>
    </row>
    <row r="1676" spans="1:5" ht="15.75">
      <c r="A1676" s="16"/>
      <c r="B1676" s="15"/>
      <c r="C1676" s="15"/>
      <c r="D1676" s="15"/>
      <c r="E1676" s="15"/>
    </row>
    <row r="1677" spans="1:5" ht="15.75">
      <c r="A1677" s="16"/>
      <c r="B1677" s="15"/>
      <c r="C1677" s="15"/>
      <c r="D1677" s="15"/>
      <c r="E1677" s="15"/>
    </row>
    <row r="1678" spans="1:5" ht="15.75">
      <c r="A1678" s="16"/>
      <c r="B1678" s="15"/>
      <c r="C1678" s="15"/>
      <c r="D1678" s="15"/>
      <c r="E1678" s="15"/>
    </row>
    <row r="1679" spans="1:5" ht="15.75">
      <c r="A1679" s="16"/>
      <c r="B1679" s="15"/>
      <c r="C1679" s="15"/>
      <c r="D1679" s="15"/>
      <c r="E1679" s="15"/>
    </row>
    <row r="1680" spans="1:5" ht="15.75">
      <c r="A1680" s="16"/>
      <c r="B1680" s="15"/>
      <c r="C1680" s="15"/>
      <c r="D1680" s="15"/>
      <c r="E1680" s="15"/>
    </row>
    <row r="1681" spans="1:5" ht="15.75">
      <c r="A1681" s="16"/>
      <c r="B1681" s="15"/>
      <c r="C1681" s="15"/>
      <c r="D1681" s="15"/>
      <c r="E1681" s="15"/>
    </row>
    <row r="1682" spans="1:5" ht="15.75">
      <c r="A1682" s="16"/>
      <c r="B1682" s="15"/>
      <c r="C1682" s="15"/>
      <c r="D1682" s="15"/>
      <c r="E1682" s="15"/>
    </row>
    <row r="1683" spans="1:5" ht="15.75">
      <c r="A1683" s="16"/>
      <c r="B1683" s="15"/>
      <c r="C1683" s="15"/>
      <c r="D1683" s="15"/>
      <c r="E1683" s="15"/>
    </row>
    <row r="1684" spans="1:5" ht="15.75">
      <c r="A1684" s="16"/>
      <c r="B1684" s="15"/>
      <c r="C1684" s="15"/>
      <c r="D1684" s="15"/>
      <c r="E1684" s="15"/>
    </row>
    <row r="1685" spans="1:5" ht="15.75">
      <c r="A1685" s="16"/>
      <c r="B1685" s="15"/>
      <c r="C1685" s="15"/>
      <c r="D1685" s="15"/>
      <c r="E1685" s="15"/>
    </row>
    <row r="1686" spans="1:5" ht="15.75">
      <c r="A1686" s="16"/>
      <c r="B1686" s="15"/>
      <c r="C1686" s="15"/>
      <c r="D1686" s="15"/>
      <c r="E1686" s="15"/>
    </row>
    <row r="1687" spans="1:5" ht="15.75">
      <c r="A1687" s="16"/>
      <c r="B1687" s="15"/>
      <c r="C1687" s="15"/>
      <c r="D1687" s="15"/>
      <c r="E1687" s="15"/>
    </row>
    <row r="1688" spans="1:5" ht="15.75">
      <c r="A1688" s="16"/>
      <c r="B1688" s="15"/>
      <c r="C1688" s="15"/>
      <c r="D1688" s="15"/>
      <c r="E1688" s="15"/>
    </row>
    <row r="1689" spans="1:5" ht="15.75">
      <c r="A1689" s="16"/>
      <c r="B1689" s="15"/>
      <c r="C1689" s="15"/>
      <c r="D1689" s="15"/>
      <c r="E1689" s="15"/>
    </row>
    <row r="1690" spans="1:5" ht="15.75">
      <c r="A1690" s="16"/>
      <c r="B1690" s="15"/>
      <c r="C1690" s="15"/>
      <c r="D1690" s="15"/>
      <c r="E1690" s="15"/>
    </row>
    <row r="1691" spans="1:5" ht="15.75">
      <c r="A1691" s="16"/>
      <c r="B1691" s="15"/>
      <c r="C1691" s="15"/>
      <c r="D1691" s="15"/>
      <c r="E1691" s="15"/>
    </row>
    <row r="1692" spans="1:5" ht="15.75">
      <c r="A1692" s="16"/>
      <c r="B1692" s="15"/>
      <c r="C1692" s="15"/>
      <c r="D1692" s="15"/>
      <c r="E1692" s="15"/>
    </row>
    <row r="1693" spans="1:5" ht="15.75">
      <c r="A1693" s="16"/>
      <c r="B1693" s="15"/>
      <c r="C1693" s="15"/>
      <c r="D1693" s="15"/>
      <c r="E1693" s="15"/>
    </row>
    <row r="1694" spans="1:5" ht="15.75">
      <c r="A1694" s="16"/>
      <c r="B1694" s="15"/>
      <c r="C1694" s="15"/>
      <c r="D1694" s="15"/>
      <c r="E1694" s="15"/>
    </row>
    <row r="1695" spans="1:5" ht="15.75">
      <c r="A1695" s="16"/>
      <c r="B1695" s="15"/>
      <c r="C1695" s="15"/>
      <c r="D1695" s="15"/>
      <c r="E1695" s="15"/>
    </row>
    <row r="1696" spans="1:5" ht="15.75">
      <c r="A1696" s="16"/>
      <c r="B1696" s="15"/>
      <c r="C1696" s="15"/>
      <c r="D1696" s="15"/>
      <c r="E1696" s="15"/>
    </row>
    <row r="1697" spans="1:5" ht="15.75">
      <c r="A1697" s="16"/>
      <c r="B1697" s="15"/>
      <c r="C1697" s="15"/>
      <c r="D1697" s="15"/>
      <c r="E1697" s="15"/>
    </row>
    <row r="1698" spans="1:5" ht="15.75">
      <c r="A1698" s="16"/>
      <c r="B1698" s="15"/>
      <c r="C1698" s="15"/>
      <c r="D1698" s="15"/>
      <c r="E1698" s="15"/>
    </row>
    <row r="1699" spans="1:5" ht="15.75">
      <c r="A1699" s="16"/>
      <c r="B1699" s="15"/>
      <c r="C1699" s="15"/>
      <c r="D1699" s="15"/>
      <c r="E1699" s="15"/>
    </row>
    <row r="1700" spans="1:5" ht="15.75">
      <c r="A1700" s="16"/>
      <c r="B1700" s="15"/>
      <c r="C1700" s="15"/>
      <c r="D1700" s="15"/>
      <c r="E1700" s="15"/>
    </row>
    <row r="1701" spans="1:5" ht="15.75">
      <c r="A1701" s="16"/>
      <c r="B1701" s="15"/>
      <c r="C1701" s="15"/>
      <c r="D1701" s="15"/>
      <c r="E1701" s="15"/>
    </row>
    <row r="1702" spans="1:5" ht="15.75">
      <c r="A1702" s="16"/>
      <c r="B1702" s="15"/>
      <c r="C1702" s="15"/>
      <c r="D1702" s="15"/>
      <c r="E1702" s="15"/>
    </row>
    <row r="1703" spans="1:5" ht="15.75">
      <c r="A1703" s="16"/>
      <c r="B1703" s="15"/>
      <c r="C1703" s="15"/>
      <c r="D1703" s="15"/>
      <c r="E1703" s="15"/>
    </row>
    <row r="1704" spans="1:5" ht="15.75">
      <c r="A1704" s="16"/>
      <c r="B1704" s="15"/>
      <c r="C1704" s="15"/>
      <c r="D1704" s="15"/>
      <c r="E1704" s="15"/>
    </row>
    <row r="1705" spans="1:5" ht="15.75">
      <c r="A1705" s="16"/>
      <c r="B1705" s="15"/>
      <c r="C1705" s="15"/>
      <c r="D1705" s="15"/>
      <c r="E1705" s="15"/>
    </row>
    <row r="1706" spans="1:5" ht="15.75">
      <c r="A1706" s="16"/>
      <c r="B1706" s="15"/>
      <c r="C1706" s="15"/>
      <c r="D1706" s="15"/>
      <c r="E1706" s="15"/>
    </row>
    <row r="1707" spans="1:5" ht="15.75">
      <c r="A1707" s="16"/>
      <c r="B1707" s="15"/>
      <c r="C1707" s="15"/>
      <c r="D1707" s="15"/>
      <c r="E1707" s="15"/>
    </row>
    <row r="1708" spans="1:5" ht="15.75">
      <c r="A1708" s="16"/>
      <c r="B1708" s="15"/>
      <c r="C1708" s="15"/>
      <c r="D1708" s="15"/>
      <c r="E1708" s="15"/>
    </row>
    <row r="1709" spans="1:5" ht="15.75">
      <c r="A1709" s="16"/>
      <c r="B1709" s="15"/>
      <c r="C1709" s="15"/>
      <c r="D1709" s="15"/>
      <c r="E1709" s="15"/>
    </row>
    <row r="1710" spans="1:5" ht="15.75">
      <c r="A1710" s="16"/>
      <c r="B1710" s="15"/>
      <c r="C1710" s="15"/>
      <c r="D1710" s="15"/>
      <c r="E1710" s="15"/>
    </row>
    <row r="1711" spans="1:5" ht="15.75">
      <c r="A1711" s="16"/>
      <c r="B1711" s="15"/>
      <c r="C1711" s="15"/>
      <c r="D1711" s="15"/>
      <c r="E1711" s="15"/>
    </row>
    <row r="1712" spans="1:5" ht="15.75">
      <c r="A1712" s="16"/>
      <c r="B1712" s="15"/>
      <c r="C1712" s="15"/>
      <c r="D1712" s="15"/>
      <c r="E1712" s="15"/>
    </row>
    <row r="1713" spans="1:5" ht="15.75">
      <c r="A1713" s="16"/>
      <c r="B1713" s="15"/>
      <c r="C1713" s="15"/>
      <c r="D1713" s="15"/>
      <c r="E1713" s="15"/>
    </row>
    <row r="1714" spans="1:5" ht="15.75">
      <c r="A1714" s="16"/>
      <c r="B1714" s="15"/>
      <c r="C1714" s="15"/>
      <c r="D1714" s="15"/>
      <c r="E1714" s="15"/>
    </row>
    <row r="1715" spans="1:5" ht="15.75">
      <c r="A1715" s="16"/>
      <c r="B1715" s="15"/>
      <c r="C1715" s="15"/>
      <c r="D1715" s="15"/>
      <c r="E1715" s="15"/>
    </row>
    <row r="1716" spans="1:5" ht="15.75">
      <c r="A1716" s="16"/>
      <c r="B1716" s="15"/>
      <c r="C1716" s="15"/>
      <c r="D1716" s="15"/>
      <c r="E1716" s="15"/>
    </row>
    <row r="1717" spans="1:5" ht="15.75">
      <c r="A1717" s="16"/>
      <c r="B1717" s="15"/>
      <c r="C1717" s="15"/>
      <c r="D1717" s="15"/>
      <c r="E1717" s="15"/>
    </row>
    <row r="1718" spans="1:5" ht="15.75">
      <c r="A1718" s="16"/>
      <c r="B1718" s="15"/>
      <c r="C1718" s="15"/>
      <c r="D1718" s="15"/>
      <c r="E1718" s="15"/>
    </row>
    <row r="1719" spans="1:5" ht="15.75">
      <c r="A1719" s="16"/>
      <c r="B1719" s="15"/>
      <c r="C1719" s="15"/>
      <c r="D1719" s="15"/>
      <c r="E1719" s="15"/>
    </row>
    <row r="1720" spans="1:5" ht="15.75">
      <c r="A1720" s="16"/>
      <c r="B1720" s="15"/>
      <c r="C1720" s="15"/>
      <c r="D1720" s="15"/>
      <c r="E1720" s="15"/>
    </row>
    <row r="1721" spans="1:5" ht="15.75">
      <c r="A1721" s="16"/>
      <c r="B1721" s="15"/>
      <c r="C1721" s="15"/>
      <c r="D1721" s="15"/>
      <c r="E1721" s="15"/>
    </row>
    <row r="1722" spans="1:5" ht="15.75">
      <c r="A1722" s="16"/>
      <c r="B1722" s="15"/>
      <c r="C1722" s="15"/>
      <c r="D1722" s="15"/>
      <c r="E1722" s="15"/>
    </row>
    <row r="1723" spans="1:5" ht="15.75">
      <c r="A1723" s="16"/>
      <c r="B1723" s="15"/>
      <c r="C1723" s="15"/>
      <c r="D1723" s="15"/>
      <c r="E1723" s="15"/>
    </row>
    <row r="1724" spans="1:5" ht="15.75">
      <c r="A1724" s="16"/>
      <c r="B1724" s="15"/>
      <c r="C1724" s="15"/>
      <c r="D1724" s="15"/>
      <c r="E1724" s="15"/>
    </row>
    <row r="1725" spans="1:5" ht="15.75">
      <c r="A1725" s="16"/>
      <c r="B1725" s="15"/>
      <c r="C1725" s="15"/>
      <c r="D1725" s="15"/>
      <c r="E1725" s="15"/>
    </row>
    <row r="1726" spans="1:5" ht="15.75">
      <c r="A1726" s="16"/>
      <c r="B1726" s="15"/>
      <c r="C1726" s="15"/>
      <c r="D1726" s="15"/>
      <c r="E1726" s="15"/>
    </row>
    <row r="1727" spans="1:5" ht="15.75">
      <c r="A1727" s="16"/>
      <c r="B1727" s="15"/>
      <c r="C1727" s="15"/>
      <c r="D1727" s="15"/>
      <c r="E1727" s="15"/>
    </row>
    <row r="1728" spans="1:5" ht="15.75">
      <c r="A1728" s="16"/>
      <c r="B1728" s="15"/>
      <c r="C1728" s="15"/>
      <c r="D1728" s="15"/>
      <c r="E1728" s="15"/>
    </row>
    <row r="1729" spans="1:5" ht="15.75">
      <c r="A1729" s="16"/>
      <c r="B1729" s="15"/>
      <c r="C1729" s="15"/>
      <c r="D1729" s="15"/>
      <c r="E1729" s="15"/>
    </row>
    <row r="1730" spans="1:5" ht="15.75">
      <c r="A1730" s="16"/>
      <c r="B1730" s="15"/>
      <c r="C1730" s="15"/>
      <c r="D1730" s="15"/>
      <c r="E1730" s="15"/>
    </row>
    <row r="1731" spans="1:5" ht="15.75">
      <c r="A1731" s="16"/>
      <c r="B1731" s="15"/>
      <c r="C1731" s="15"/>
      <c r="D1731" s="15"/>
      <c r="E1731" s="15"/>
    </row>
    <row r="1732" spans="1:5" ht="15.75">
      <c r="A1732" s="16"/>
      <c r="B1732" s="15"/>
      <c r="C1732" s="15"/>
      <c r="D1732" s="15"/>
      <c r="E1732" s="15"/>
    </row>
    <row r="1733" spans="1:5" ht="15.75">
      <c r="A1733" s="16"/>
      <c r="B1733" s="15"/>
      <c r="C1733" s="15"/>
      <c r="D1733" s="15"/>
      <c r="E1733" s="15"/>
    </row>
    <row r="1734" spans="1:5" ht="15.75">
      <c r="A1734" s="16"/>
      <c r="B1734" s="15"/>
      <c r="C1734" s="15"/>
      <c r="D1734" s="15"/>
      <c r="E1734" s="15"/>
    </row>
    <row r="1735" spans="1:5" ht="15.75">
      <c r="A1735" s="16"/>
      <c r="B1735" s="15"/>
      <c r="C1735" s="15"/>
      <c r="D1735" s="15"/>
      <c r="E1735" s="15"/>
    </row>
    <row r="1736" spans="1:5" ht="15.75">
      <c r="A1736" s="16"/>
      <c r="B1736" s="15"/>
      <c r="C1736" s="15"/>
      <c r="D1736" s="15"/>
      <c r="E1736" s="15"/>
    </row>
    <row r="1737" spans="1:5" ht="15.75">
      <c r="A1737" s="16"/>
      <c r="B1737" s="15"/>
      <c r="C1737" s="15"/>
      <c r="D1737" s="15"/>
      <c r="E1737" s="15"/>
    </row>
    <row r="1738" spans="1:5" ht="15.75">
      <c r="A1738" s="16"/>
      <c r="B1738" s="15"/>
      <c r="C1738" s="15"/>
      <c r="D1738" s="15"/>
      <c r="E1738" s="15"/>
    </row>
    <row r="1739" spans="1:5" ht="15.75">
      <c r="A1739" s="16"/>
      <c r="B1739" s="15"/>
      <c r="C1739" s="15"/>
      <c r="D1739" s="15"/>
      <c r="E1739" s="15"/>
    </row>
    <row r="1740" spans="1:5" ht="15.75">
      <c r="A1740" s="16"/>
      <c r="B1740" s="15"/>
      <c r="C1740" s="15"/>
      <c r="D1740" s="15"/>
      <c r="E1740" s="15"/>
    </row>
    <row r="1741" spans="1:5" ht="15.75">
      <c r="A1741" s="16"/>
      <c r="B1741" s="15"/>
      <c r="C1741" s="15"/>
      <c r="D1741" s="15"/>
      <c r="E1741" s="15"/>
    </row>
    <row r="1742" spans="1:5" ht="15.75">
      <c r="A1742" s="16"/>
      <c r="B1742" s="15"/>
      <c r="C1742" s="15"/>
      <c r="D1742" s="15"/>
      <c r="E1742" s="15"/>
    </row>
    <row r="1743" spans="1:5" ht="15.75">
      <c r="A1743" s="16"/>
      <c r="B1743" s="15"/>
      <c r="C1743" s="15"/>
      <c r="D1743" s="15"/>
      <c r="E1743" s="15"/>
    </row>
    <row r="1744" spans="1:5" ht="15.75">
      <c r="A1744" s="16"/>
      <c r="B1744" s="15"/>
      <c r="C1744" s="15"/>
      <c r="D1744" s="15"/>
      <c r="E1744" s="15"/>
    </row>
    <row r="1745" spans="1:5" ht="15.75">
      <c r="A1745" s="16"/>
      <c r="B1745" s="15"/>
      <c r="C1745" s="15"/>
      <c r="D1745" s="15"/>
      <c r="E1745" s="15"/>
    </row>
    <row r="1746" spans="1:5" ht="15.75">
      <c r="A1746" s="16"/>
      <c r="B1746" s="15"/>
      <c r="C1746" s="15"/>
      <c r="D1746" s="15"/>
      <c r="E1746" s="15"/>
    </row>
    <row r="1747" spans="1:5" ht="15.75">
      <c r="A1747" s="16"/>
      <c r="B1747" s="15"/>
      <c r="C1747" s="15"/>
      <c r="D1747" s="15"/>
      <c r="E1747" s="15"/>
    </row>
    <row r="1748" spans="1:5" ht="15.75">
      <c r="A1748" s="16"/>
      <c r="B1748" s="15"/>
      <c r="C1748" s="15"/>
      <c r="D1748" s="15"/>
      <c r="E1748" s="15"/>
    </row>
    <row r="1749" spans="1:5" ht="15.75">
      <c r="A1749" s="16"/>
      <c r="B1749" s="15"/>
      <c r="C1749" s="15"/>
      <c r="D1749" s="15"/>
      <c r="E1749" s="15"/>
    </row>
    <row r="1750" spans="1:5" ht="15.75">
      <c r="A1750" s="16"/>
      <c r="B1750" s="15"/>
      <c r="C1750" s="15"/>
      <c r="D1750" s="15"/>
      <c r="E1750" s="15"/>
    </row>
    <row r="1751" spans="1:5" ht="15.75">
      <c r="A1751" s="16"/>
      <c r="B1751" s="15"/>
      <c r="C1751" s="15"/>
      <c r="D1751" s="15"/>
      <c r="E1751" s="15"/>
    </row>
    <row r="1752" spans="1:5" ht="15.75">
      <c r="A1752" s="16"/>
      <c r="B1752" s="15"/>
      <c r="C1752" s="15"/>
      <c r="D1752" s="15"/>
      <c r="E1752" s="15"/>
    </row>
    <row r="1753" spans="1:5" ht="15.75">
      <c r="A1753" s="16"/>
      <c r="B1753" s="15"/>
      <c r="C1753" s="15"/>
      <c r="D1753" s="15"/>
      <c r="E1753" s="15"/>
    </row>
    <row r="1754" spans="1:5" ht="15.75">
      <c r="A1754" s="16"/>
      <c r="B1754" s="15"/>
      <c r="C1754" s="15"/>
      <c r="D1754" s="15"/>
      <c r="E1754" s="15"/>
    </row>
    <row r="1755" spans="1:5" ht="15.75">
      <c r="A1755" s="16"/>
      <c r="B1755" s="15"/>
      <c r="C1755" s="15"/>
      <c r="D1755" s="15"/>
      <c r="E1755" s="15"/>
    </row>
    <row r="1756" spans="1:5" ht="15.75">
      <c r="A1756" s="16"/>
      <c r="B1756" s="15"/>
      <c r="C1756" s="15"/>
      <c r="D1756" s="15"/>
      <c r="E1756" s="15"/>
    </row>
    <row r="1757" spans="1:5" ht="15.75">
      <c r="A1757" s="16"/>
      <c r="B1757" s="15"/>
      <c r="C1757" s="15"/>
      <c r="D1757" s="15"/>
      <c r="E1757" s="15"/>
    </row>
    <row r="1758" spans="1:5" ht="15.75">
      <c r="A1758" s="16"/>
      <c r="B1758" s="15"/>
      <c r="C1758" s="15"/>
      <c r="D1758" s="15"/>
      <c r="E1758" s="15"/>
    </row>
    <row r="1759" spans="1:5" ht="15.75">
      <c r="A1759" s="16"/>
      <c r="B1759" s="15"/>
      <c r="C1759" s="15"/>
      <c r="D1759" s="15"/>
      <c r="E1759" s="15"/>
    </row>
    <row r="1760" spans="1:5" ht="15.75">
      <c r="A1760" s="16"/>
      <c r="B1760" s="15"/>
      <c r="C1760" s="15"/>
      <c r="D1760" s="15"/>
      <c r="E1760" s="15"/>
    </row>
    <row r="1761" spans="1:5" ht="15.75">
      <c r="A1761" s="16"/>
      <c r="B1761" s="15"/>
      <c r="C1761" s="15"/>
      <c r="D1761" s="15"/>
      <c r="E1761" s="15"/>
    </row>
    <row r="1762" spans="1:5" ht="15.75">
      <c r="A1762" s="16"/>
      <c r="B1762" s="15"/>
      <c r="C1762" s="15"/>
      <c r="D1762" s="15"/>
      <c r="E1762" s="15"/>
    </row>
    <row r="1763" spans="1:5" ht="15.75">
      <c r="A1763" s="16"/>
      <c r="B1763" s="15"/>
      <c r="C1763" s="15"/>
      <c r="D1763" s="15"/>
      <c r="E1763" s="15"/>
    </row>
    <row r="1764" spans="1:5" ht="15.75">
      <c r="A1764" s="16"/>
      <c r="B1764" s="15"/>
      <c r="C1764" s="15"/>
      <c r="D1764" s="15"/>
      <c r="E1764" s="15"/>
    </row>
    <row r="1765" spans="1:5" ht="15.75">
      <c r="A1765" s="16"/>
      <c r="B1765" s="15"/>
      <c r="C1765" s="15"/>
      <c r="D1765" s="15"/>
      <c r="E1765" s="15"/>
    </row>
    <row r="1766" spans="1:5" ht="15.75">
      <c r="A1766" s="16"/>
      <c r="B1766" s="15"/>
      <c r="C1766" s="15"/>
      <c r="D1766" s="15"/>
      <c r="E1766" s="15"/>
    </row>
    <row r="1767" spans="1:5" ht="15.75">
      <c r="A1767" s="16"/>
      <c r="B1767" s="15"/>
      <c r="C1767" s="15"/>
      <c r="D1767" s="15"/>
      <c r="E1767" s="15"/>
    </row>
    <row r="1768" spans="1:5" ht="15.75">
      <c r="A1768" s="16"/>
      <c r="B1768" s="15"/>
      <c r="C1768" s="15"/>
      <c r="D1768" s="15"/>
      <c r="E1768" s="15"/>
    </row>
    <row r="1769" spans="1:5" ht="15.75">
      <c r="A1769" s="16"/>
      <c r="B1769" s="15"/>
      <c r="C1769" s="15"/>
      <c r="D1769" s="15"/>
      <c r="E1769" s="15"/>
    </row>
    <row r="1770" spans="1:5" ht="15.75">
      <c r="A1770" s="16"/>
      <c r="B1770" s="15"/>
      <c r="C1770" s="15"/>
      <c r="D1770" s="15"/>
      <c r="E1770" s="15"/>
    </row>
    <row r="1771" spans="1:5" ht="15.75">
      <c r="A1771" s="16"/>
      <c r="B1771" s="15"/>
      <c r="C1771" s="15"/>
      <c r="D1771" s="15"/>
      <c r="E1771" s="15"/>
    </row>
    <row r="1772" spans="1:5" ht="15.75">
      <c r="A1772" s="16"/>
      <c r="B1772" s="15"/>
      <c r="C1772" s="15"/>
      <c r="D1772" s="15"/>
      <c r="E1772" s="15"/>
    </row>
    <row r="1773" spans="1:5" ht="15.75">
      <c r="A1773" s="16"/>
      <c r="B1773" s="15"/>
      <c r="C1773" s="15"/>
      <c r="D1773" s="15"/>
      <c r="E1773" s="15"/>
    </row>
    <row r="1774" spans="1:5" ht="15.75">
      <c r="A1774" s="16"/>
      <c r="B1774" s="15"/>
      <c r="C1774" s="15"/>
      <c r="D1774" s="15"/>
      <c r="E1774" s="15"/>
    </row>
    <row r="1775" spans="1:5" ht="15.75">
      <c r="A1775" s="16"/>
      <c r="B1775" s="15"/>
      <c r="C1775" s="15"/>
      <c r="D1775" s="15"/>
      <c r="E1775" s="15"/>
    </row>
    <row r="1776" spans="1:5" ht="15.75">
      <c r="A1776" s="16"/>
      <c r="B1776" s="15"/>
      <c r="C1776" s="15"/>
      <c r="D1776" s="15"/>
      <c r="E1776" s="15"/>
    </row>
    <row r="1777" spans="1:5" ht="15.75">
      <c r="A1777" s="16"/>
      <c r="B1777" s="15"/>
      <c r="C1777" s="15"/>
      <c r="D1777" s="15"/>
      <c r="E1777" s="15"/>
    </row>
    <row r="1778" spans="1:5" ht="15.75">
      <c r="A1778" s="16"/>
      <c r="B1778" s="15"/>
      <c r="C1778" s="15"/>
      <c r="D1778" s="15"/>
      <c r="E1778" s="15"/>
    </row>
    <row r="1779" spans="1:5" ht="15.75">
      <c r="A1779" s="16"/>
      <c r="B1779" s="15"/>
      <c r="C1779" s="15"/>
      <c r="D1779" s="15"/>
      <c r="E1779" s="15"/>
    </row>
    <row r="1780" spans="1:5" ht="15.75">
      <c r="A1780" s="16"/>
      <c r="B1780" s="15"/>
      <c r="C1780" s="15"/>
      <c r="D1780" s="15"/>
      <c r="E1780" s="15"/>
    </row>
    <row r="1781" spans="1:5" ht="15.75">
      <c r="A1781" s="16"/>
      <c r="B1781" s="15"/>
      <c r="C1781" s="15"/>
      <c r="D1781" s="15"/>
      <c r="E1781" s="15"/>
    </row>
    <row r="1782" spans="1:5" ht="15.75">
      <c r="A1782" s="16"/>
      <c r="B1782" s="15"/>
      <c r="C1782" s="15"/>
      <c r="D1782" s="15"/>
      <c r="E1782" s="15"/>
    </row>
    <row r="1783" spans="1:5" ht="15.75">
      <c r="A1783" s="16"/>
      <c r="B1783" s="15"/>
      <c r="C1783" s="15"/>
      <c r="D1783" s="15"/>
      <c r="E1783" s="15"/>
    </row>
    <row r="1784" spans="1:5" ht="15.75">
      <c r="A1784" s="16"/>
      <c r="B1784" s="15"/>
      <c r="C1784" s="15"/>
      <c r="D1784" s="15"/>
      <c r="E1784" s="15"/>
    </row>
    <row r="1785" spans="1:5" ht="15.75">
      <c r="A1785" s="16"/>
      <c r="B1785" s="15"/>
      <c r="C1785" s="15"/>
      <c r="D1785" s="15"/>
      <c r="E1785" s="15"/>
    </row>
    <row r="1786" spans="1:5" ht="15.75">
      <c r="A1786" s="16"/>
      <c r="B1786" s="15"/>
      <c r="C1786" s="15"/>
      <c r="D1786" s="15"/>
      <c r="E1786" s="15"/>
    </row>
    <row r="1787" spans="1:5" ht="15.75">
      <c r="A1787" s="16"/>
      <c r="B1787" s="15"/>
      <c r="C1787" s="15"/>
      <c r="D1787" s="15"/>
      <c r="E1787" s="15"/>
    </row>
    <row r="1788" spans="1:5" ht="15.75">
      <c r="A1788" s="16"/>
      <c r="B1788" s="15"/>
      <c r="C1788" s="15"/>
      <c r="D1788" s="15"/>
      <c r="E1788" s="15"/>
    </row>
    <row r="1789" spans="1:5" ht="15.75">
      <c r="A1789" s="16"/>
      <c r="B1789" s="15"/>
      <c r="C1789" s="15"/>
      <c r="D1789" s="15"/>
      <c r="E1789" s="15"/>
    </row>
    <row r="1790" spans="1:5" ht="15.75">
      <c r="A1790" s="16"/>
      <c r="B1790" s="15"/>
      <c r="C1790" s="15"/>
      <c r="D1790" s="15"/>
      <c r="E1790" s="15"/>
    </row>
    <row r="1791" spans="1:5" ht="15.75">
      <c r="A1791" s="16"/>
      <c r="B1791" s="15"/>
      <c r="C1791" s="15"/>
      <c r="D1791" s="15"/>
      <c r="E1791" s="15"/>
    </row>
    <row r="1792" spans="1:5" ht="15.75">
      <c r="A1792" s="16"/>
      <c r="B1792" s="15"/>
      <c r="C1792" s="15"/>
      <c r="D1792" s="15"/>
      <c r="E1792" s="15"/>
    </row>
    <row r="1793" spans="1:5" ht="15.75">
      <c r="A1793" s="16"/>
      <c r="B1793" s="15"/>
      <c r="C1793" s="15"/>
      <c r="D1793" s="15"/>
      <c r="E1793" s="15"/>
    </row>
    <row r="1794" spans="1:5" ht="15.75">
      <c r="A1794" s="16"/>
      <c r="B1794" s="15"/>
      <c r="C1794" s="15"/>
      <c r="D1794" s="15"/>
      <c r="E1794" s="15"/>
    </row>
    <row r="1795" spans="1:5" ht="15.75">
      <c r="A1795" s="16"/>
      <c r="B1795" s="15"/>
      <c r="C1795" s="15"/>
      <c r="D1795" s="15"/>
      <c r="E1795" s="15"/>
    </row>
    <row r="1796" spans="1:5" ht="15.75">
      <c r="A1796" s="16"/>
      <c r="B1796" s="15"/>
      <c r="C1796" s="15"/>
      <c r="D1796" s="15"/>
      <c r="E1796" s="15"/>
    </row>
    <row r="1797" spans="1:5" ht="15.75">
      <c r="A1797" s="16"/>
      <c r="B1797" s="15"/>
      <c r="C1797" s="15"/>
      <c r="D1797" s="15"/>
      <c r="E1797" s="15"/>
    </row>
    <row r="1798" spans="1:5" ht="15.75">
      <c r="A1798" s="16"/>
      <c r="B1798" s="15"/>
      <c r="C1798" s="15"/>
      <c r="D1798" s="15"/>
      <c r="E1798" s="15"/>
    </row>
    <row r="1799" spans="1:5" ht="15.75">
      <c r="A1799" s="16"/>
      <c r="B1799" s="15"/>
      <c r="C1799" s="15"/>
      <c r="D1799" s="15"/>
      <c r="E1799" s="15"/>
    </row>
    <row r="1800" spans="1:5" ht="15.75">
      <c r="A1800" s="16"/>
      <c r="B1800" s="15"/>
      <c r="C1800" s="15"/>
      <c r="D1800" s="15"/>
      <c r="E1800" s="15"/>
    </row>
    <row r="1801" spans="1:5" ht="15.75">
      <c r="A1801" s="16"/>
      <c r="B1801" s="15"/>
      <c r="C1801" s="15"/>
      <c r="D1801" s="15"/>
      <c r="E1801" s="15"/>
    </row>
    <row r="1802" spans="1:5" ht="15.75">
      <c r="A1802" s="16"/>
      <c r="B1802" s="15"/>
      <c r="C1802" s="15"/>
      <c r="D1802" s="15"/>
      <c r="E1802" s="15"/>
    </row>
    <row r="1803" spans="1:5" ht="15.75">
      <c r="A1803" s="16"/>
      <c r="B1803" s="15"/>
      <c r="C1803" s="15"/>
      <c r="D1803" s="15"/>
      <c r="E1803" s="15"/>
    </row>
    <row r="1804" spans="1:5" ht="15.75">
      <c r="A1804" s="16"/>
      <c r="B1804" s="15"/>
      <c r="C1804" s="15"/>
      <c r="D1804" s="15"/>
      <c r="E1804" s="15"/>
    </row>
    <row r="1805" spans="1:5" ht="15.75">
      <c r="A1805" s="16"/>
      <c r="B1805" s="15"/>
      <c r="C1805" s="15"/>
      <c r="D1805" s="15"/>
      <c r="E1805" s="15"/>
    </row>
    <row r="1806" spans="1:5" ht="15.75">
      <c r="A1806" s="16"/>
      <c r="B1806" s="15"/>
      <c r="C1806" s="15"/>
      <c r="D1806" s="15"/>
      <c r="E1806" s="15"/>
    </row>
    <row r="1807" spans="1:5" ht="15.75">
      <c r="A1807" s="16"/>
      <c r="B1807" s="15"/>
      <c r="C1807" s="15"/>
      <c r="D1807" s="15"/>
      <c r="E1807" s="15"/>
    </row>
    <row r="1808" spans="1:5" ht="15.75">
      <c r="A1808" s="16"/>
      <c r="B1808" s="15"/>
      <c r="C1808" s="15"/>
      <c r="D1808" s="15"/>
      <c r="E1808" s="15"/>
    </row>
    <row r="1809" spans="1:5" ht="15.75">
      <c r="A1809" s="16"/>
      <c r="B1809" s="15"/>
      <c r="C1809" s="15"/>
      <c r="D1809" s="15"/>
      <c r="E1809" s="15"/>
    </row>
    <row r="1810" spans="1:5" ht="15.75">
      <c r="A1810" s="16"/>
      <c r="B1810" s="15"/>
      <c r="C1810" s="15"/>
      <c r="D1810" s="15"/>
      <c r="E1810" s="15"/>
    </row>
    <row r="1811" spans="1:5" ht="15.75">
      <c r="A1811" s="16"/>
      <c r="B1811" s="15"/>
      <c r="C1811" s="15"/>
      <c r="D1811" s="15"/>
      <c r="E1811" s="15"/>
    </row>
    <row r="1812" spans="1:5" ht="15.75">
      <c r="A1812" s="16"/>
      <c r="B1812" s="15"/>
      <c r="C1812" s="15"/>
      <c r="D1812" s="15"/>
      <c r="E1812" s="15"/>
    </row>
    <row r="1813" spans="1:5" ht="15.75">
      <c r="A1813" s="16"/>
      <c r="B1813" s="15"/>
      <c r="C1813" s="15"/>
      <c r="D1813" s="15"/>
      <c r="E1813" s="15"/>
    </row>
    <row r="1814" spans="1:5" ht="15.75">
      <c r="A1814" s="16"/>
      <c r="B1814" s="15"/>
      <c r="C1814" s="15"/>
      <c r="D1814" s="15"/>
      <c r="E1814" s="15"/>
    </row>
    <row r="1815" spans="1:5" ht="15.75">
      <c r="A1815" s="16"/>
      <c r="B1815" s="15"/>
      <c r="C1815" s="15"/>
      <c r="D1815" s="15"/>
      <c r="E1815" s="15"/>
    </row>
    <row r="1816" spans="1:5" ht="15.75">
      <c r="A1816" s="16"/>
      <c r="B1816" s="15"/>
      <c r="C1816" s="15"/>
      <c r="D1816" s="15"/>
      <c r="E1816" s="15"/>
    </row>
    <row r="1817" spans="1:5" ht="15.75">
      <c r="A1817" s="16"/>
      <c r="B1817" s="15"/>
      <c r="C1817" s="15"/>
      <c r="D1817" s="15"/>
      <c r="E1817" s="15"/>
    </row>
    <row r="1818" spans="1:5" ht="15.75">
      <c r="A1818" s="16"/>
      <c r="B1818" s="15"/>
      <c r="C1818" s="15"/>
      <c r="D1818" s="15"/>
      <c r="E1818" s="15"/>
    </row>
    <row r="1819" spans="1:5" ht="15.75">
      <c r="A1819" s="16"/>
      <c r="B1819" s="15"/>
      <c r="C1819" s="15"/>
      <c r="D1819" s="15"/>
      <c r="E1819" s="15"/>
    </row>
    <row r="1820" spans="1:5" ht="15.75">
      <c r="A1820" s="16"/>
      <c r="B1820" s="15"/>
      <c r="C1820" s="15"/>
      <c r="D1820" s="15"/>
      <c r="E1820" s="15"/>
    </row>
    <row r="1821" spans="1:5" ht="15.75">
      <c r="A1821" s="16"/>
      <c r="B1821" s="15"/>
      <c r="C1821" s="15"/>
      <c r="D1821" s="15"/>
      <c r="E1821" s="15"/>
    </row>
    <row r="1822" spans="1:5" ht="15.75">
      <c r="A1822" s="16"/>
      <c r="B1822" s="15"/>
      <c r="C1822" s="15"/>
      <c r="D1822" s="15"/>
      <c r="E1822" s="15"/>
    </row>
    <row r="1823" spans="1:5" ht="15.75">
      <c r="A1823" s="16"/>
      <c r="B1823" s="15"/>
      <c r="C1823" s="15"/>
      <c r="D1823" s="15"/>
      <c r="E1823" s="15"/>
    </row>
    <row r="1824" spans="1:5" ht="15.75">
      <c r="A1824" s="16"/>
      <c r="B1824" s="15"/>
      <c r="C1824" s="15"/>
      <c r="D1824" s="15"/>
      <c r="E1824" s="15"/>
    </row>
    <row r="1825" spans="1:5" ht="15.75">
      <c r="A1825" s="16"/>
      <c r="B1825" s="15"/>
      <c r="C1825" s="15"/>
      <c r="D1825" s="15"/>
      <c r="E1825" s="15"/>
    </row>
    <row r="1826" spans="1:5" ht="15.75">
      <c r="A1826" s="16"/>
      <c r="B1826" s="15"/>
      <c r="C1826" s="15"/>
      <c r="D1826" s="15"/>
      <c r="E1826" s="15"/>
    </row>
    <row r="1827" spans="1:5" ht="15.75">
      <c r="A1827" s="16"/>
      <c r="B1827" s="15"/>
      <c r="C1827" s="15"/>
      <c r="D1827" s="15"/>
      <c r="E1827" s="15"/>
    </row>
    <row r="1828" spans="1:5" ht="15.75">
      <c r="A1828" s="16"/>
      <c r="B1828" s="15"/>
      <c r="C1828" s="15"/>
      <c r="D1828" s="15"/>
      <c r="E1828" s="15"/>
    </row>
    <row r="1829" spans="1:5" ht="15.75">
      <c r="A1829" s="16"/>
      <c r="B1829" s="15"/>
      <c r="C1829" s="15"/>
      <c r="D1829" s="15"/>
      <c r="E1829" s="15"/>
    </row>
    <row r="1830" spans="1:5" ht="15.75">
      <c r="A1830" s="16"/>
      <c r="B1830" s="15"/>
      <c r="C1830" s="15"/>
      <c r="D1830" s="15"/>
      <c r="E1830" s="15"/>
    </row>
    <row r="1831" spans="1:5" ht="15.75">
      <c r="A1831" s="16"/>
      <c r="B1831" s="15"/>
      <c r="C1831" s="15"/>
      <c r="D1831" s="15"/>
      <c r="E1831" s="15"/>
    </row>
    <row r="1832" spans="1:5" ht="15.75">
      <c r="A1832" s="16"/>
      <c r="B1832" s="15"/>
      <c r="C1832" s="15"/>
      <c r="D1832" s="15"/>
      <c r="E1832" s="15"/>
    </row>
    <row r="1833" spans="1:5" ht="15.75">
      <c r="A1833" s="16"/>
      <c r="B1833" s="15"/>
      <c r="C1833" s="15"/>
      <c r="D1833" s="15"/>
      <c r="E1833" s="15"/>
    </row>
    <row r="1834" spans="1:5" ht="15.75">
      <c r="A1834" s="16"/>
      <c r="B1834" s="15"/>
      <c r="C1834" s="15"/>
      <c r="D1834" s="15"/>
      <c r="E1834" s="15"/>
    </row>
    <row r="1835" spans="1:5" ht="15.75">
      <c r="A1835" s="16"/>
      <c r="B1835" s="15"/>
      <c r="C1835" s="15"/>
      <c r="D1835" s="15"/>
      <c r="E1835" s="15"/>
    </row>
    <row r="1836" spans="1:5" ht="15.75">
      <c r="A1836" s="16"/>
      <c r="B1836" s="15"/>
      <c r="C1836" s="15"/>
      <c r="D1836" s="15"/>
      <c r="E1836" s="15"/>
    </row>
    <row r="1837" spans="1:5" ht="15.75">
      <c r="A1837" s="16"/>
      <c r="B1837" s="15"/>
      <c r="C1837" s="15"/>
      <c r="D1837" s="15"/>
      <c r="E1837" s="15"/>
    </row>
    <row r="1838" spans="1:5" ht="15.75">
      <c r="A1838" s="16"/>
      <c r="B1838" s="15"/>
      <c r="C1838" s="15"/>
      <c r="D1838" s="15"/>
      <c r="E1838" s="15"/>
    </row>
    <row r="1839" spans="1:5" ht="15.75">
      <c r="A1839" s="16"/>
      <c r="B1839" s="15"/>
      <c r="C1839" s="15"/>
      <c r="D1839" s="15"/>
      <c r="E1839" s="15"/>
    </row>
    <row r="1840" spans="1:5" ht="15.75">
      <c r="A1840" s="16"/>
      <c r="B1840" s="15"/>
      <c r="C1840" s="15"/>
      <c r="D1840" s="15"/>
      <c r="E1840" s="15"/>
    </row>
    <row r="1841" spans="1:5" ht="15.75">
      <c r="A1841" s="16"/>
      <c r="B1841" s="15"/>
      <c r="C1841" s="15"/>
      <c r="D1841" s="15"/>
      <c r="E1841" s="15"/>
    </row>
    <row r="1842" spans="1:5" ht="15.75">
      <c r="A1842" s="16"/>
      <c r="B1842" s="15"/>
      <c r="C1842" s="15"/>
      <c r="D1842" s="15"/>
      <c r="E1842" s="15"/>
    </row>
    <row r="1843" spans="1:5" ht="15.75">
      <c r="A1843" s="16"/>
      <c r="B1843" s="15"/>
      <c r="C1843" s="15"/>
      <c r="D1843" s="15"/>
      <c r="E1843" s="15"/>
    </row>
    <row r="1844" spans="1:5" ht="15.75">
      <c r="A1844" s="16"/>
      <c r="B1844" s="15"/>
      <c r="C1844" s="15"/>
      <c r="D1844" s="15"/>
      <c r="E1844" s="15"/>
    </row>
    <row r="1845" spans="1:5" ht="15.75">
      <c r="A1845" s="16"/>
      <c r="B1845" s="15"/>
      <c r="C1845" s="15"/>
      <c r="D1845" s="15"/>
      <c r="E1845" s="15"/>
    </row>
    <row r="1846" spans="1:5" ht="15.75">
      <c r="A1846" s="16"/>
      <c r="B1846" s="15"/>
      <c r="C1846" s="15"/>
      <c r="D1846" s="15"/>
      <c r="E1846" s="15"/>
    </row>
    <row r="1847" spans="1:5" ht="15.75">
      <c r="A1847" s="16"/>
      <c r="B1847" s="15"/>
      <c r="C1847" s="15"/>
      <c r="D1847" s="15"/>
      <c r="E1847" s="15"/>
    </row>
    <row r="1848" spans="1:5" ht="15.75">
      <c r="A1848" s="16"/>
      <c r="B1848" s="15"/>
      <c r="C1848" s="15"/>
      <c r="D1848" s="15"/>
      <c r="E1848" s="15"/>
    </row>
    <row r="1849" spans="1:5" ht="15.75">
      <c r="A1849" s="16"/>
      <c r="B1849" s="15"/>
      <c r="C1849" s="15"/>
      <c r="D1849" s="15"/>
      <c r="E1849" s="15"/>
    </row>
    <row r="1850" spans="1:5" ht="15.75">
      <c r="A1850" s="16"/>
      <c r="B1850" s="15"/>
      <c r="C1850" s="15"/>
      <c r="D1850" s="15"/>
      <c r="E1850" s="15"/>
    </row>
    <row r="1851" spans="1:5" ht="15.75">
      <c r="A1851" s="16"/>
      <c r="B1851" s="15"/>
      <c r="C1851" s="15"/>
      <c r="D1851" s="15"/>
      <c r="E1851" s="15"/>
    </row>
    <row r="1852" spans="1:5" ht="15.75">
      <c r="A1852" s="16"/>
      <c r="B1852" s="15"/>
      <c r="C1852" s="15"/>
      <c r="D1852" s="15"/>
      <c r="E1852" s="15"/>
    </row>
    <row r="1853" spans="1:5" ht="15.75">
      <c r="A1853" s="16"/>
      <c r="B1853" s="15"/>
      <c r="C1853" s="15"/>
      <c r="D1853" s="15"/>
      <c r="E1853" s="15"/>
    </row>
    <row r="1854" spans="1:5" ht="15.75">
      <c r="A1854" s="16"/>
      <c r="B1854" s="15"/>
      <c r="C1854" s="15"/>
      <c r="D1854" s="15"/>
      <c r="E1854" s="15"/>
    </row>
    <row r="1855" spans="1:5" ht="15.75">
      <c r="A1855" s="16"/>
      <c r="B1855" s="15"/>
      <c r="C1855" s="15"/>
      <c r="D1855" s="15"/>
      <c r="E1855" s="15"/>
    </row>
    <row r="1856" spans="1:5" ht="15.75">
      <c r="A1856" s="16"/>
      <c r="B1856" s="15"/>
      <c r="C1856" s="15"/>
      <c r="D1856" s="15"/>
      <c r="E1856" s="15"/>
    </row>
    <row r="1857" spans="1:5" ht="15.75">
      <c r="A1857" s="16"/>
      <c r="B1857" s="15"/>
      <c r="C1857" s="15"/>
      <c r="D1857" s="15"/>
      <c r="E1857" s="15"/>
    </row>
    <row r="1858" spans="1:5" ht="15.75">
      <c r="A1858" s="16"/>
      <c r="B1858" s="15"/>
      <c r="C1858" s="15"/>
      <c r="D1858" s="15"/>
      <c r="E1858" s="15"/>
    </row>
    <row r="1859" spans="1:5" ht="15.75">
      <c r="A1859" s="16"/>
      <c r="B1859" s="15"/>
      <c r="C1859" s="15"/>
      <c r="D1859" s="15"/>
      <c r="E1859" s="15"/>
    </row>
    <row r="1860" spans="1:5" ht="15.75">
      <c r="A1860" s="16"/>
      <c r="B1860" s="15"/>
      <c r="C1860" s="15"/>
      <c r="D1860" s="15"/>
      <c r="E1860" s="15"/>
    </row>
    <row r="1861" spans="1:5" ht="15.75">
      <c r="A1861" s="16"/>
      <c r="B1861" s="15"/>
      <c r="C1861" s="15"/>
      <c r="D1861" s="15"/>
      <c r="E1861" s="15"/>
    </row>
    <row r="1862" spans="1:5" ht="15.75">
      <c r="A1862" s="16"/>
      <c r="B1862" s="15"/>
      <c r="C1862" s="15"/>
      <c r="D1862" s="15"/>
      <c r="E1862" s="15"/>
    </row>
    <row r="1863" spans="1:5" ht="15.75">
      <c r="A1863" s="16"/>
      <c r="B1863" s="15"/>
      <c r="C1863" s="15"/>
      <c r="D1863" s="15"/>
      <c r="E1863" s="15"/>
    </row>
    <row r="1864" spans="1:5" ht="15.75">
      <c r="A1864" s="16"/>
      <c r="B1864" s="15"/>
      <c r="C1864" s="15"/>
      <c r="D1864" s="15"/>
      <c r="E1864" s="15"/>
    </row>
    <row r="1865" spans="1:5" ht="15.75">
      <c r="A1865" s="16"/>
      <c r="B1865" s="15"/>
      <c r="C1865" s="15"/>
      <c r="D1865" s="15"/>
      <c r="E1865" s="15"/>
    </row>
    <row r="1866" spans="1:5" ht="15.75">
      <c r="A1866" s="16"/>
      <c r="B1866" s="15"/>
      <c r="C1866" s="15"/>
      <c r="D1866" s="15"/>
      <c r="E1866" s="15"/>
    </row>
    <row r="1867" spans="1:5" ht="15.75">
      <c r="A1867" s="16"/>
      <c r="B1867" s="15"/>
      <c r="C1867" s="15"/>
      <c r="D1867" s="15"/>
      <c r="E1867" s="15"/>
    </row>
    <row r="1868" spans="1:5" ht="15.75">
      <c r="A1868" s="16"/>
      <c r="B1868" s="15"/>
      <c r="C1868" s="15"/>
      <c r="D1868" s="15"/>
      <c r="E1868" s="15"/>
    </row>
    <row r="1869" spans="1:5" ht="15.75">
      <c r="A1869" s="16"/>
      <c r="B1869" s="15"/>
      <c r="C1869" s="15"/>
      <c r="D1869" s="15"/>
      <c r="E1869" s="15"/>
    </row>
    <row r="1870" spans="1:5" ht="15.75">
      <c r="A1870" s="16"/>
      <c r="B1870" s="15"/>
      <c r="C1870" s="15"/>
      <c r="D1870" s="15"/>
      <c r="E1870" s="15"/>
    </row>
    <row r="1871" spans="1:5" ht="15.75">
      <c r="A1871" s="16"/>
      <c r="B1871" s="15"/>
      <c r="C1871" s="15"/>
      <c r="D1871" s="15"/>
      <c r="E1871" s="15"/>
    </row>
    <row r="1872" spans="1:5" ht="15.75">
      <c r="A1872" s="16"/>
      <c r="B1872" s="15"/>
      <c r="C1872" s="15"/>
      <c r="D1872" s="15"/>
      <c r="E1872" s="15"/>
    </row>
    <row r="1873" spans="1:5" ht="15.75">
      <c r="A1873" s="16"/>
      <c r="B1873" s="15"/>
      <c r="C1873" s="15"/>
      <c r="D1873" s="15"/>
      <c r="E1873" s="15"/>
    </row>
    <row r="1874" spans="1:5" ht="15.75">
      <c r="A1874" s="16"/>
      <c r="B1874" s="15"/>
      <c r="C1874" s="15"/>
      <c r="D1874" s="15"/>
      <c r="E1874" s="15"/>
    </row>
    <row r="1875" spans="1:5" ht="15.75">
      <c r="A1875" s="16"/>
      <c r="B1875" s="15"/>
      <c r="C1875" s="15"/>
      <c r="D1875" s="15"/>
      <c r="E1875" s="15"/>
    </row>
    <row r="1876" spans="1:5" ht="15.75">
      <c r="A1876" s="16"/>
      <c r="B1876" s="15"/>
      <c r="C1876" s="15"/>
      <c r="D1876" s="15"/>
      <c r="E1876" s="15"/>
    </row>
    <row r="1877" spans="1:5" ht="15.75">
      <c r="A1877" s="16"/>
      <c r="B1877" s="15"/>
      <c r="C1877" s="15"/>
      <c r="D1877" s="15"/>
      <c r="E1877" s="15"/>
    </row>
    <row r="1878" spans="1:5" ht="15.75">
      <c r="A1878" s="16"/>
      <c r="B1878" s="15"/>
      <c r="C1878" s="15"/>
      <c r="D1878" s="15"/>
      <c r="E1878" s="15"/>
    </row>
    <row r="1879" spans="1:5" ht="15.75">
      <c r="A1879" s="16"/>
      <c r="B1879" s="15"/>
      <c r="C1879" s="15"/>
      <c r="D1879" s="15"/>
      <c r="E1879" s="15"/>
    </row>
    <row r="1880" spans="1:5" ht="15.75">
      <c r="A1880" s="16"/>
      <c r="B1880" s="15"/>
      <c r="C1880" s="15"/>
      <c r="D1880" s="15"/>
      <c r="E1880" s="15"/>
    </row>
    <row r="1881" spans="1:5" ht="15.75">
      <c r="A1881" s="16"/>
      <c r="B1881" s="15"/>
      <c r="C1881" s="15"/>
      <c r="D1881" s="15"/>
      <c r="E1881" s="15"/>
    </row>
    <row r="1882" spans="1:5" ht="15.75">
      <c r="A1882" s="16"/>
      <c r="B1882" s="15"/>
      <c r="C1882" s="15"/>
      <c r="D1882" s="15"/>
      <c r="E1882" s="15"/>
    </row>
    <row r="1883" spans="1:5" ht="15.75">
      <c r="A1883" s="16"/>
      <c r="B1883" s="15"/>
      <c r="C1883" s="15"/>
      <c r="D1883" s="15"/>
      <c r="E1883" s="15"/>
    </row>
    <row r="1884" spans="1:5" ht="15.75">
      <c r="A1884" s="16"/>
      <c r="B1884" s="15"/>
      <c r="C1884" s="15"/>
      <c r="D1884" s="15"/>
      <c r="E1884" s="15"/>
    </row>
    <row r="1885" spans="1:5" ht="15.75">
      <c r="A1885" s="16"/>
      <c r="B1885" s="15"/>
      <c r="C1885" s="15"/>
      <c r="D1885" s="15"/>
      <c r="E1885" s="15"/>
    </row>
    <row r="1886" spans="1:5" ht="15.75">
      <c r="A1886" s="16"/>
      <c r="B1886" s="15"/>
      <c r="C1886" s="15"/>
      <c r="D1886" s="15"/>
      <c r="E1886" s="15"/>
    </row>
    <row r="1887" spans="1:5" ht="15.75">
      <c r="A1887" s="16"/>
      <c r="B1887" s="15"/>
      <c r="C1887" s="15"/>
      <c r="D1887" s="15"/>
      <c r="E1887" s="15"/>
    </row>
    <row r="1888" spans="1:5" ht="15.75">
      <c r="A1888" s="16"/>
      <c r="B1888" s="15"/>
      <c r="C1888" s="15"/>
      <c r="D1888" s="15"/>
      <c r="E1888" s="15"/>
    </row>
    <row r="1889" spans="1:5" ht="15.75">
      <c r="A1889" s="16"/>
      <c r="B1889" s="15"/>
      <c r="C1889" s="15"/>
      <c r="D1889" s="15"/>
      <c r="E1889" s="15"/>
    </row>
    <row r="1890" spans="1:5" ht="15.75">
      <c r="A1890" s="16"/>
      <c r="B1890" s="15"/>
      <c r="C1890" s="15"/>
      <c r="D1890" s="15"/>
      <c r="E1890" s="15"/>
    </row>
    <row r="1891" spans="1:5" ht="15.75">
      <c r="A1891" s="16"/>
      <c r="B1891" s="15"/>
      <c r="C1891" s="15"/>
      <c r="D1891" s="15"/>
      <c r="E1891" s="15"/>
    </row>
    <row r="1892" spans="1:5" ht="15.75">
      <c r="A1892" s="16"/>
      <c r="B1892" s="15"/>
      <c r="C1892" s="15"/>
      <c r="D1892" s="15"/>
      <c r="E1892" s="15"/>
    </row>
    <row r="1893" spans="1:5" ht="15.75">
      <c r="A1893" s="16"/>
      <c r="B1893" s="15"/>
      <c r="C1893" s="15"/>
      <c r="D1893" s="15"/>
      <c r="E1893" s="15"/>
    </row>
    <row r="1894" spans="1:5" ht="15.75">
      <c r="A1894" s="16"/>
      <c r="B1894" s="15"/>
      <c r="C1894" s="15"/>
      <c r="D1894" s="15"/>
      <c r="E1894" s="15"/>
    </row>
    <row r="1895" spans="1:5" ht="15.75">
      <c r="A1895" s="16"/>
      <c r="B1895" s="15"/>
      <c r="C1895" s="15"/>
      <c r="D1895" s="15"/>
      <c r="E1895" s="15"/>
    </row>
    <row r="1896" spans="1:5" ht="15.75">
      <c r="A1896" s="16"/>
      <c r="B1896" s="15"/>
      <c r="C1896" s="15"/>
      <c r="D1896" s="15"/>
      <c r="E1896" s="15"/>
    </row>
    <row r="1897" spans="1:5" ht="15.75">
      <c r="A1897" s="16"/>
      <c r="B1897" s="15"/>
      <c r="C1897" s="15"/>
      <c r="D1897" s="15"/>
      <c r="E1897" s="15"/>
    </row>
    <row r="1898" spans="1:5" ht="15.75">
      <c r="A1898" s="16"/>
      <c r="B1898" s="15"/>
      <c r="C1898" s="15"/>
      <c r="D1898" s="15"/>
      <c r="E1898" s="15"/>
    </row>
    <row r="1899" spans="1:5" ht="15.75">
      <c r="A1899" s="16"/>
      <c r="B1899" s="15"/>
      <c r="C1899" s="15"/>
      <c r="D1899" s="15"/>
      <c r="E1899" s="15"/>
    </row>
    <row r="1900" spans="1:5" ht="15.75">
      <c r="A1900" s="16"/>
      <c r="B1900" s="15"/>
      <c r="C1900" s="15"/>
      <c r="D1900" s="15"/>
      <c r="E1900" s="15"/>
    </row>
    <row r="1901" spans="1:5" ht="15.75">
      <c r="A1901" s="16"/>
      <c r="B1901" s="15"/>
      <c r="C1901" s="15"/>
      <c r="D1901" s="15"/>
      <c r="E1901" s="15"/>
    </row>
    <row r="1902" spans="1:5" ht="15.75">
      <c r="A1902" s="16"/>
      <c r="B1902" s="15"/>
      <c r="C1902" s="15"/>
      <c r="D1902" s="15"/>
      <c r="E1902" s="15"/>
    </row>
    <row r="1903" spans="1:5" ht="15.75">
      <c r="A1903" s="16"/>
      <c r="B1903" s="15"/>
      <c r="C1903" s="15"/>
      <c r="D1903" s="15"/>
      <c r="E1903" s="15"/>
    </row>
    <row r="1904" spans="1:5" ht="15.75">
      <c r="A1904" s="16"/>
      <c r="B1904" s="15"/>
      <c r="C1904" s="15"/>
      <c r="D1904" s="15"/>
      <c r="E1904" s="15"/>
    </row>
    <row r="1905" spans="1:5" ht="15.75">
      <c r="A1905" s="16"/>
      <c r="B1905" s="15"/>
      <c r="C1905" s="15"/>
      <c r="D1905" s="15"/>
      <c r="E1905" s="15"/>
    </row>
    <row r="1906" spans="1:5" ht="15.75">
      <c r="A1906" s="16"/>
      <c r="B1906" s="15"/>
      <c r="C1906" s="15"/>
      <c r="D1906" s="15"/>
      <c r="E1906" s="15"/>
    </row>
    <row r="1907" spans="1:5" ht="15.75">
      <c r="A1907" s="16"/>
      <c r="B1907" s="15"/>
      <c r="C1907" s="15"/>
      <c r="D1907" s="15"/>
      <c r="E1907" s="15"/>
    </row>
    <row r="1908" spans="1:5" ht="15.75">
      <c r="A1908" s="16"/>
      <c r="B1908" s="15"/>
      <c r="C1908" s="15"/>
      <c r="D1908" s="15"/>
      <c r="E1908" s="15"/>
    </row>
    <row r="1909" spans="1:5" ht="15.75">
      <c r="A1909" s="16"/>
      <c r="B1909" s="15"/>
      <c r="C1909" s="15"/>
      <c r="D1909" s="15"/>
      <c r="E1909" s="15"/>
    </row>
    <row r="1910" spans="1:5" ht="15.75">
      <c r="A1910" s="16"/>
      <c r="B1910" s="15"/>
      <c r="C1910" s="15"/>
      <c r="D1910" s="15"/>
      <c r="E1910" s="15"/>
    </row>
    <row r="1911" spans="1:5" ht="15.75">
      <c r="A1911" s="16"/>
      <c r="B1911" s="15"/>
      <c r="C1911" s="15"/>
      <c r="D1911" s="15"/>
      <c r="E1911" s="15"/>
    </row>
    <row r="1912" spans="1:5" ht="15.75">
      <c r="A1912" s="16"/>
      <c r="B1912" s="15"/>
      <c r="C1912" s="15"/>
      <c r="D1912" s="15"/>
      <c r="E1912" s="15"/>
    </row>
    <row r="1913" spans="1:5" ht="15.75">
      <c r="A1913" s="16"/>
      <c r="B1913" s="15"/>
      <c r="C1913" s="15"/>
      <c r="D1913" s="15"/>
      <c r="E1913" s="15"/>
    </row>
    <row r="1914" spans="1:5" ht="15.75">
      <c r="A1914" s="16"/>
      <c r="B1914" s="15"/>
      <c r="C1914" s="15"/>
      <c r="D1914" s="15"/>
      <c r="E1914" s="15"/>
    </row>
    <row r="1915" spans="1:5" ht="15.75">
      <c r="A1915" s="16"/>
      <c r="B1915" s="15"/>
      <c r="C1915" s="15"/>
      <c r="D1915" s="15"/>
      <c r="E1915" s="15"/>
    </row>
    <row r="1916" spans="1:5" ht="15.75">
      <c r="A1916" s="16"/>
      <c r="B1916" s="15"/>
      <c r="C1916" s="15"/>
      <c r="D1916" s="15"/>
      <c r="E1916" s="15"/>
    </row>
    <row r="1917" spans="1:5" ht="15.75">
      <c r="A1917" s="16"/>
      <c r="B1917" s="15"/>
      <c r="C1917" s="15"/>
      <c r="D1917" s="15"/>
      <c r="E1917" s="15"/>
    </row>
    <row r="1918" spans="1:5" ht="15.75">
      <c r="A1918" s="16"/>
      <c r="B1918" s="15"/>
      <c r="C1918" s="15"/>
      <c r="D1918" s="15"/>
      <c r="E1918" s="15"/>
    </row>
    <row r="1919" spans="1:5" ht="15.75">
      <c r="A1919" s="16"/>
      <c r="B1919" s="15"/>
      <c r="C1919" s="15"/>
      <c r="D1919" s="15"/>
      <c r="E1919" s="15"/>
    </row>
    <row r="1920" spans="1:5" ht="15.75">
      <c r="A1920" s="16"/>
      <c r="B1920" s="15"/>
      <c r="C1920" s="15"/>
      <c r="D1920" s="15"/>
      <c r="E1920" s="15"/>
    </row>
    <row r="1921" spans="1:5" ht="15.75">
      <c r="A1921" s="16"/>
      <c r="B1921" s="15"/>
      <c r="C1921" s="15"/>
      <c r="D1921" s="15"/>
      <c r="E1921" s="15"/>
    </row>
    <row r="1922" spans="1:5" ht="15.75">
      <c r="A1922" s="16"/>
      <c r="B1922" s="15"/>
      <c r="C1922" s="15"/>
      <c r="D1922" s="15"/>
      <c r="E1922" s="15"/>
    </row>
    <row r="1923" spans="1:5" ht="15.75">
      <c r="A1923" s="16"/>
      <c r="B1923" s="15"/>
      <c r="C1923" s="15"/>
      <c r="D1923" s="15"/>
      <c r="E1923" s="15"/>
    </row>
    <row r="1924" spans="1:5" ht="15.75">
      <c r="A1924" s="16"/>
      <c r="B1924" s="15"/>
      <c r="C1924" s="15"/>
      <c r="D1924" s="15"/>
      <c r="E1924" s="15"/>
    </row>
    <row r="1925" spans="1:5" ht="15.75">
      <c r="A1925" s="16"/>
      <c r="B1925" s="15"/>
      <c r="C1925" s="15"/>
      <c r="D1925" s="15"/>
      <c r="E1925" s="15"/>
    </row>
    <row r="1926" spans="1:5" ht="15.75">
      <c r="A1926" s="16"/>
      <c r="B1926" s="15"/>
      <c r="C1926" s="15"/>
      <c r="D1926" s="15"/>
      <c r="E1926" s="15"/>
    </row>
    <row r="1927" spans="1:5" ht="15.75">
      <c r="A1927" s="16"/>
      <c r="B1927" s="15"/>
      <c r="C1927" s="15"/>
      <c r="D1927" s="15"/>
      <c r="E1927" s="15"/>
    </row>
    <row r="1928" spans="1:5" ht="15.75">
      <c r="A1928" s="16"/>
      <c r="B1928" s="15"/>
      <c r="C1928" s="15"/>
      <c r="D1928" s="15"/>
      <c r="E1928" s="15"/>
    </row>
    <row r="1929" spans="1:5" ht="15.75">
      <c r="A1929" s="16"/>
      <c r="B1929" s="15"/>
      <c r="C1929" s="15"/>
      <c r="D1929" s="15"/>
      <c r="E1929" s="15"/>
    </row>
    <row r="1930" spans="1:5" ht="15.75">
      <c r="A1930" s="16"/>
      <c r="B1930" s="15"/>
      <c r="C1930" s="15"/>
      <c r="D1930" s="15"/>
      <c r="E1930" s="15"/>
    </row>
    <row r="1931" spans="1:5" ht="15.75">
      <c r="A1931" s="16"/>
      <c r="B1931" s="15"/>
      <c r="C1931" s="15"/>
      <c r="D1931" s="15"/>
      <c r="E1931" s="15"/>
    </row>
    <row r="1932" spans="1:5" ht="15.75">
      <c r="A1932" s="16"/>
      <c r="B1932" s="15"/>
      <c r="C1932" s="15"/>
      <c r="D1932" s="15"/>
      <c r="E1932" s="15"/>
    </row>
    <row r="1933" spans="1:5" ht="15.75">
      <c r="A1933" s="16"/>
      <c r="B1933" s="15"/>
      <c r="C1933" s="15"/>
      <c r="D1933" s="15"/>
      <c r="E1933" s="15"/>
    </row>
    <row r="1934" spans="1:5" ht="15.75">
      <c r="A1934" s="16"/>
      <c r="B1934" s="15"/>
      <c r="C1934" s="15"/>
      <c r="D1934" s="15"/>
      <c r="E1934" s="15"/>
    </row>
    <row r="1935" spans="1:5" ht="15.75">
      <c r="A1935" s="16"/>
      <c r="B1935" s="15"/>
      <c r="C1935" s="15"/>
      <c r="D1935" s="15"/>
      <c r="E1935" s="15"/>
    </row>
    <row r="1936" spans="1:5" ht="15.75">
      <c r="A1936" s="16"/>
      <c r="B1936" s="15"/>
      <c r="C1936" s="15"/>
      <c r="D1936" s="15"/>
      <c r="E1936" s="15"/>
    </row>
    <row r="1937" spans="1:5" ht="15.75">
      <c r="A1937" s="16"/>
      <c r="B1937" s="15"/>
      <c r="C1937" s="15"/>
      <c r="D1937" s="15"/>
      <c r="E1937" s="15"/>
    </row>
    <row r="1938" spans="1:5" ht="15.75">
      <c r="A1938" s="16"/>
      <c r="B1938" s="15"/>
      <c r="C1938" s="15"/>
      <c r="D1938" s="15"/>
      <c r="E1938" s="15"/>
    </row>
    <row r="1939" spans="1:5" ht="15.75">
      <c r="A1939" s="16"/>
      <c r="B1939" s="15"/>
      <c r="C1939" s="15"/>
      <c r="D1939" s="15"/>
      <c r="E1939" s="15"/>
    </row>
    <row r="1940" spans="1:5" ht="15.75">
      <c r="A1940" s="16"/>
      <c r="B1940" s="15"/>
      <c r="C1940" s="15"/>
      <c r="D1940" s="15"/>
      <c r="E1940" s="15"/>
    </row>
    <row r="1941" spans="1:5" ht="15.75">
      <c r="A1941" s="16"/>
      <c r="B1941" s="15"/>
      <c r="C1941" s="15"/>
      <c r="D1941" s="15"/>
      <c r="E1941" s="15"/>
    </row>
    <row r="1942" spans="1:5" ht="15.75">
      <c r="A1942" s="16"/>
      <c r="B1942" s="15"/>
      <c r="C1942" s="15"/>
      <c r="D1942" s="15"/>
      <c r="E1942" s="15"/>
    </row>
    <row r="1943" spans="1:5" ht="15.75">
      <c r="A1943" s="16"/>
      <c r="B1943" s="15"/>
      <c r="C1943" s="15"/>
      <c r="D1943" s="15"/>
      <c r="E1943" s="15"/>
    </row>
    <row r="1944" spans="1:5" ht="15.75">
      <c r="A1944" s="16"/>
      <c r="B1944" s="15"/>
      <c r="C1944" s="15"/>
      <c r="D1944" s="15"/>
      <c r="E1944" s="15"/>
    </row>
    <row r="1945" spans="1:5" ht="15.75">
      <c r="A1945" s="16"/>
      <c r="B1945" s="15"/>
      <c r="C1945" s="15"/>
      <c r="D1945" s="15"/>
      <c r="E1945" s="15"/>
    </row>
    <row r="1946" spans="1:5" ht="15.75">
      <c r="A1946" s="16"/>
      <c r="B1946" s="15"/>
      <c r="C1946" s="15"/>
      <c r="D1946" s="15"/>
      <c r="E1946" s="15"/>
    </row>
    <row r="1947" spans="1:5" ht="15.75">
      <c r="A1947" s="16"/>
      <c r="B1947" s="15"/>
      <c r="C1947" s="15"/>
      <c r="D1947" s="15"/>
      <c r="E1947" s="15"/>
    </row>
    <row r="1948" spans="1:5" ht="15.75">
      <c r="A1948" s="16"/>
      <c r="B1948" s="15"/>
      <c r="C1948" s="15"/>
      <c r="D1948" s="15"/>
      <c r="E1948" s="15"/>
    </row>
    <row r="1949" spans="1:5" ht="15.75">
      <c r="A1949" s="16"/>
      <c r="B1949" s="15"/>
      <c r="C1949" s="15"/>
      <c r="D1949" s="15"/>
      <c r="E1949" s="15"/>
    </row>
    <row r="1950" spans="1:5" ht="15.75">
      <c r="A1950" s="16"/>
      <c r="B1950" s="15"/>
      <c r="C1950" s="15"/>
      <c r="D1950" s="15"/>
      <c r="E1950" s="15"/>
    </row>
    <row r="1951" spans="1:5" ht="15.75">
      <c r="A1951" s="16"/>
      <c r="B1951" s="15"/>
      <c r="C1951" s="15"/>
      <c r="D1951" s="15"/>
      <c r="E1951" s="15"/>
    </row>
    <row r="1952" spans="1:5" ht="15.75">
      <c r="A1952" s="16"/>
      <c r="B1952" s="15"/>
      <c r="C1952" s="15"/>
      <c r="D1952" s="15"/>
      <c r="E1952" s="15"/>
    </row>
    <row r="1953" spans="1:5" ht="15.75">
      <c r="A1953" s="16"/>
      <c r="B1953" s="15"/>
      <c r="C1953" s="15"/>
      <c r="D1953" s="15"/>
      <c r="E1953" s="15"/>
    </row>
    <row r="1954" spans="1:5" ht="15.75">
      <c r="A1954" s="16"/>
      <c r="B1954" s="15"/>
      <c r="C1954" s="15"/>
      <c r="D1954" s="15"/>
      <c r="E1954" s="15"/>
    </row>
    <row r="1955" spans="1:5" ht="15.75">
      <c r="A1955" s="16"/>
      <c r="B1955" s="15"/>
      <c r="C1955" s="15"/>
      <c r="D1955" s="15"/>
      <c r="E1955" s="15"/>
    </row>
    <row r="1956" spans="1:5" ht="15.75">
      <c r="A1956" s="16"/>
      <c r="B1956" s="15"/>
      <c r="C1956" s="15"/>
      <c r="D1956" s="15"/>
      <c r="E1956" s="15"/>
    </row>
    <row r="1957" spans="1:5" ht="15.75">
      <c r="A1957" s="16"/>
      <c r="B1957" s="15"/>
      <c r="C1957" s="15"/>
      <c r="D1957" s="15"/>
      <c r="E1957" s="15"/>
    </row>
    <row r="1958" spans="1:5" ht="15.75">
      <c r="A1958" s="16"/>
      <c r="B1958" s="15"/>
      <c r="C1958" s="15"/>
      <c r="D1958" s="15"/>
      <c r="E1958" s="15"/>
    </row>
    <row r="1959" spans="1:5" ht="15.75">
      <c r="A1959" s="16"/>
      <c r="B1959" s="15"/>
      <c r="C1959" s="15"/>
      <c r="D1959" s="15"/>
      <c r="E1959" s="15"/>
    </row>
    <row r="1960" spans="1:5" ht="15.75">
      <c r="A1960" s="16"/>
      <c r="B1960" s="15"/>
      <c r="C1960" s="15"/>
      <c r="D1960" s="15"/>
      <c r="E1960" s="15"/>
    </row>
    <row r="1961" spans="1:5" ht="15.75">
      <c r="A1961" s="16"/>
      <c r="B1961" s="15"/>
      <c r="C1961" s="15"/>
      <c r="D1961" s="15"/>
      <c r="E1961" s="15"/>
    </row>
    <row r="1962" spans="1:5" ht="15.75">
      <c r="A1962" s="16"/>
      <c r="B1962" s="15"/>
      <c r="C1962" s="15"/>
      <c r="D1962" s="15"/>
      <c r="E1962" s="15"/>
    </row>
    <row r="1963" spans="1:5" ht="15.75">
      <c r="A1963" s="16"/>
      <c r="B1963" s="15"/>
      <c r="C1963" s="15"/>
      <c r="D1963" s="15"/>
      <c r="E1963" s="15"/>
    </row>
    <row r="1964" spans="1:5" ht="15.75">
      <c r="A1964" s="16"/>
      <c r="B1964" s="15"/>
      <c r="C1964" s="15"/>
      <c r="D1964" s="15"/>
      <c r="E1964" s="15"/>
    </row>
    <row r="1965" spans="1:5" ht="15.75">
      <c r="A1965" s="16"/>
      <c r="B1965" s="15"/>
      <c r="C1965" s="15"/>
      <c r="D1965" s="15"/>
      <c r="E1965" s="15"/>
    </row>
    <row r="1966" spans="1:5" ht="15.75">
      <c r="A1966" s="16"/>
      <c r="B1966" s="15"/>
      <c r="C1966" s="15"/>
      <c r="D1966" s="15"/>
      <c r="E1966" s="15"/>
    </row>
    <row r="1967" spans="1:5" ht="15.75">
      <c r="A1967" s="16"/>
      <c r="B1967" s="15"/>
      <c r="C1967" s="15"/>
      <c r="D1967" s="15"/>
      <c r="E1967" s="15"/>
    </row>
    <row r="1968" spans="1:5" ht="15.75">
      <c r="A1968" s="16"/>
      <c r="B1968" s="15"/>
      <c r="C1968" s="15"/>
      <c r="D1968" s="15"/>
      <c r="E1968" s="15"/>
    </row>
    <row r="1969" spans="1:5" ht="15.75">
      <c r="A1969" s="16"/>
      <c r="B1969" s="15"/>
      <c r="C1969" s="15"/>
      <c r="D1969" s="15"/>
      <c r="E1969" s="15"/>
    </row>
    <row r="1970" spans="1:5" ht="15.75">
      <c r="A1970" s="16"/>
      <c r="B1970" s="15"/>
      <c r="C1970" s="15"/>
      <c r="D1970" s="15"/>
      <c r="E1970" s="15"/>
    </row>
    <row r="1971" spans="1:5" ht="15.75">
      <c r="A1971" s="16"/>
      <c r="B1971" s="15"/>
      <c r="C1971" s="15"/>
      <c r="D1971" s="15"/>
      <c r="E1971" s="15"/>
    </row>
    <row r="1972" spans="1:5" ht="15.75">
      <c r="A1972" s="16"/>
      <c r="B1972" s="15"/>
      <c r="C1972" s="15"/>
      <c r="D1972" s="15"/>
      <c r="E1972" s="15"/>
    </row>
    <row r="1973" spans="1:5" ht="15.75">
      <c r="A1973" s="16"/>
      <c r="B1973" s="15"/>
      <c r="C1973" s="15"/>
      <c r="D1973" s="15"/>
      <c r="E1973" s="15"/>
    </row>
    <row r="1974" spans="1:5" ht="15.75">
      <c r="A1974" s="16"/>
      <c r="B1974" s="15"/>
      <c r="C1974" s="15"/>
      <c r="D1974" s="15"/>
      <c r="E1974" s="15"/>
    </row>
    <row r="1975" spans="1:5" ht="15.75">
      <c r="A1975" s="16"/>
      <c r="B1975" s="15"/>
      <c r="C1975" s="15"/>
      <c r="D1975" s="15"/>
      <c r="E1975" s="15"/>
    </row>
    <row r="1976" spans="1:5" ht="15.75">
      <c r="A1976" s="16"/>
      <c r="B1976" s="15"/>
      <c r="C1976" s="15"/>
      <c r="D1976" s="15"/>
      <c r="E1976" s="15"/>
    </row>
    <row r="1977" spans="1:5" ht="15.75">
      <c r="A1977" s="16"/>
      <c r="B1977" s="15"/>
      <c r="C1977" s="15"/>
      <c r="D1977" s="15"/>
      <c r="E1977" s="15"/>
    </row>
    <row r="1978" spans="1:5" ht="15.75">
      <c r="A1978" s="16"/>
      <c r="B1978" s="15"/>
      <c r="C1978" s="15"/>
      <c r="D1978" s="15"/>
      <c r="E1978" s="15"/>
    </row>
    <row r="1979" spans="1:5" ht="15.75">
      <c r="A1979" s="16"/>
      <c r="B1979" s="15"/>
      <c r="C1979" s="15"/>
      <c r="D1979" s="15"/>
      <c r="E1979" s="15"/>
    </row>
    <row r="1980" spans="1:5" ht="15.75">
      <c r="A1980" s="16"/>
      <c r="B1980" s="15"/>
      <c r="C1980" s="15"/>
      <c r="D1980" s="15"/>
      <c r="E1980" s="15"/>
    </row>
    <row r="1981" spans="1:5" ht="15.75">
      <c r="A1981" s="16"/>
      <c r="B1981" s="15"/>
      <c r="C1981" s="15"/>
      <c r="D1981" s="15"/>
      <c r="E1981" s="15"/>
    </row>
    <row r="1982" spans="1:5" ht="15.75">
      <c r="A1982" s="16"/>
      <c r="B1982" s="15"/>
      <c r="C1982" s="15"/>
      <c r="D1982" s="15"/>
      <c r="E1982" s="15"/>
    </row>
    <row r="1983" spans="1:5" ht="15.75">
      <c r="A1983" s="16"/>
      <c r="B1983" s="15"/>
      <c r="C1983" s="15"/>
      <c r="D1983" s="15"/>
      <c r="E1983" s="15"/>
    </row>
    <row r="1984" spans="1:5" ht="15.75">
      <c r="A1984" s="16"/>
      <c r="B1984" s="15"/>
      <c r="C1984" s="15"/>
      <c r="D1984" s="15"/>
      <c r="E1984" s="15"/>
    </row>
    <row r="1985" spans="1:5" ht="15.75">
      <c r="A1985" s="16"/>
      <c r="B1985" s="15"/>
      <c r="C1985" s="15"/>
      <c r="D1985" s="15"/>
      <c r="E1985" s="15"/>
    </row>
    <row r="1986" spans="1:5" ht="15.75">
      <c r="A1986" s="16"/>
      <c r="B1986" s="15"/>
      <c r="C1986" s="15"/>
      <c r="D1986" s="15"/>
      <c r="E1986" s="15"/>
    </row>
    <row r="1987" spans="1:5" ht="15.75">
      <c r="A1987" s="16"/>
      <c r="B1987" s="15"/>
      <c r="C1987" s="15"/>
      <c r="D1987" s="15"/>
      <c r="E1987" s="15"/>
    </row>
    <row r="1988" spans="1:5" ht="15.75">
      <c r="A1988" s="16"/>
      <c r="B1988" s="15"/>
      <c r="C1988" s="15"/>
      <c r="D1988" s="15"/>
      <c r="E1988" s="15"/>
    </row>
    <row r="1989" spans="1:5" ht="15.75">
      <c r="A1989" s="16"/>
      <c r="B1989" s="15"/>
      <c r="C1989" s="15"/>
      <c r="D1989" s="15"/>
      <c r="E1989" s="15"/>
    </row>
    <row r="1990" spans="1:5" ht="15.75">
      <c r="A1990" s="16"/>
      <c r="B1990" s="15"/>
      <c r="C1990" s="15"/>
      <c r="D1990" s="15"/>
      <c r="E1990" s="15"/>
    </row>
    <row r="1991" spans="1:5" ht="15.75">
      <c r="A1991" s="16"/>
      <c r="B1991" s="15"/>
      <c r="C1991" s="15"/>
      <c r="D1991" s="15"/>
      <c r="E1991" s="15"/>
    </row>
    <row r="1992" spans="1:5" ht="15.75">
      <c r="A1992" s="16"/>
      <c r="B1992" s="15"/>
      <c r="C1992" s="15"/>
      <c r="D1992" s="15"/>
      <c r="E1992" s="15"/>
    </row>
    <row r="1993" spans="1:5" ht="15.75">
      <c r="A1993" s="16"/>
      <c r="B1993" s="15"/>
      <c r="C1993" s="15"/>
      <c r="D1993" s="15"/>
      <c r="E1993" s="15"/>
    </row>
    <row r="1994" spans="1:5" ht="15.75">
      <c r="A1994" s="16"/>
      <c r="B1994" s="15"/>
      <c r="C1994" s="15"/>
      <c r="D1994" s="15"/>
      <c r="E1994" s="15"/>
    </row>
    <row r="1995" spans="1:5" ht="15.75">
      <c r="A1995" s="16"/>
      <c r="B1995" s="15"/>
      <c r="C1995" s="15"/>
      <c r="D1995" s="15"/>
      <c r="E1995" s="15"/>
    </row>
    <row r="1996" spans="1:5" ht="15.75">
      <c r="A1996" s="16"/>
      <c r="B1996" s="15"/>
      <c r="C1996" s="15"/>
      <c r="D1996" s="15"/>
      <c r="E1996" s="15"/>
    </row>
    <row r="1997" spans="1:5" ht="15.75">
      <c r="A1997" s="16"/>
      <c r="B1997" s="15"/>
      <c r="C1997" s="15"/>
      <c r="D1997" s="15"/>
      <c r="E1997" s="15"/>
    </row>
    <row r="1998" spans="1:5" ht="15.75">
      <c r="A1998" s="16"/>
      <c r="B1998" s="15"/>
      <c r="C1998" s="15"/>
      <c r="D1998" s="15"/>
      <c r="E1998" s="15"/>
    </row>
    <row r="1999" spans="1:5" ht="15.75">
      <c r="A1999" s="16"/>
      <c r="B1999" s="15"/>
      <c r="C1999" s="15"/>
      <c r="D1999" s="15"/>
      <c r="E1999" s="15"/>
    </row>
    <row r="2000" spans="1:5" ht="15.75">
      <c r="A2000" s="16"/>
      <c r="B2000" s="15"/>
      <c r="C2000" s="15"/>
      <c r="D2000" s="15"/>
      <c r="E2000" s="15"/>
    </row>
    <row r="2001" spans="1:5" ht="15.75">
      <c r="A2001" s="16"/>
      <c r="B2001" s="15"/>
      <c r="C2001" s="15"/>
      <c r="D2001" s="15"/>
      <c r="E2001" s="15"/>
    </row>
    <row r="2002" spans="1:5" ht="15.75">
      <c r="A2002" s="16"/>
      <c r="B2002" s="15"/>
      <c r="C2002" s="15"/>
      <c r="D2002" s="15"/>
      <c r="E2002" s="15"/>
    </row>
    <row r="2003" spans="1:5" ht="15.75">
      <c r="A2003" s="16"/>
      <c r="B2003" s="15"/>
      <c r="C2003" s="15"/>
      <c r="D2003" s="15"/>
      <c r="E2003" s="15"/>
    </row>
    <row r="2004" spans="1:5" ht="15.75">
      <c r="A2004" s="16"/>
      <c r="B2004" s="15"/>
      <c r="C2004" s="15"/>
      <c r="D2004" s="15"/>
      <c r="E2004" s="15"/>
    </row>
    <row r="2005" spans="1:5" ht="15.75">
      <c r="A2005" s="16"/>
      <c r="B2005" s="15"/>
      <c r="C2005" s="15"/>
      <c r="D2005" s="15"/>
      <c r="E2005" s="15"/>
    </row>
    <row r="2006" spans="1:5" ht="15.75">
      <c r="A2006" s="16"/>
      <c r="B2006" s="15"/>
      <c r="C2006" s="15"/>
      <c r="D2006" s="15"/>
      <c r="E2006" s="15"/>
    </row>
    <row r="2007" spans="1:5" ht="15.75">
      <c r="A2007" s="16"/>
      <c r="B2007" s="15"/>
      <c r="C2007" s="15"/>
      <c r="D2007" s="15"/>
      <c r="E2007" s="15"/>
    </row>
    <row r="2008" spans="1:5" ht="15.75">
      <c r="A2008" s="16"/>
      <c r="B2008" s="15"/>
      <c r="C2008" s="15"/>
      <c r="D2008" s="15"/>
      <c r="E2008" s="15"/>
    </row>
    <row r="2009" spans="1:5" ht="15.75">
      <c r="A2009" s="16"/>
      <c r="B2009" s="15"/>
      <c r="C2009" s="15"/>
      <c r="D2009" s="15"/>
      <c r="E2009" s="15"/>
    </row>
    <row r="2010" spans="1:5" ht="15.75">
      <c r="A2010" s="16"/>
      <c r="B2010" s="15"/>
      <c r="C2010" s="15"/>
      <c r="D2010" s="15"/>
      <c r="E2010" s="15"/>
    </row>
    <row r="2011" spans="1:5" ht="15.75">
      <c r="A2011" s="16"/>
      <c r="B2011" s="15"/>
      <c r="C2011" s="15"/>
      <c r="D2011" s="15"/>
      <c r="E2011" s="15"/>
    </row>
    <row r="2012" spans="1:5" ht="15.75">
      <c r="A2012" s="16"/>
      <c r="B2012" s="15"/>
      <c r="C2012" s="15"/>
      <c r="D2012" s="15"/>
      <c r="E2012" s="15"/>
    </row>
    <row r="2013" spans="1:5" ht="15.75">
      <c r="A2013" s="16"/>
      <c r="B2013" s="15"/>
      <c r="C2013" s="15"/>
      <c r="D2013" s="15"/>
      <c r="E2013" s="15"/>
    </row>
    <row r="2014" spans="1:5" ht="15.75">
      <c r="A2014" s="16"/>
      <c r="B2014" s="15"/>
      <c r="C2014" s="15"/>
      <c r="D2014" s="15"/>
      <c r="E2014" s="15"/>
    </row>
    <row r="2015" spans="1:5" ht="15.75">
      <c r="A2015" s="16"/>
      <c r="B2015" s="15"/>
      <c r="C2015" s="15"/>
      <c r="D2015" s="15"/>
      <c r="E2015" s="15"/>
    </row>
    <row r="2016" spans="1:5" ht="15.75">
      <c r="A2016" s="16"/>
      <c r="B2016" s="15"/>
      <c r="C2016" s="15"/>
      <c r="D2016" s="15"/>
      <c r="E2016" s="15"/>
    </row>
    <row r="2017" spans="1:5" ht="15.75">
      <c r="A2017" s="16"/>
      <c r="B2017" s="15"/>
      <c r="C2017" s="15"/>
      <c r="D2017" s="15"/>
      <c r="E2017" s="15"/>
    </row>
    <row r="2018" spans="1:5" ht="15.75">
      <c r="A2018" s="16"/>
      <c r="B2018" s="15"/>
      <c r="C2018" s="15"/>
      <c r="D2018" s="15"/>
      <c r="E2018" s="15"/>
    </row>
    <row r="2019" spans="1:5" ht="15.75">
      <c r="A2019" s="16"/>
      <c r="B2019" s="15"/>
      <c r="C2019" s="15"/>
      <c r="D2019" s="15"/>
      <c r="E2019" s="15"/>
    </row>
    <row r="2020" spans="1:5" ht="15.75">
      <c r="A2020" s="16"/>
      <c r="B2020" s="15"/>
      <c r="C2020" s="15"/>
      <c r="D2020" s="15"/>
      <c r="E2020" s="15"/>
    </row>
    <row r="2021" spans="1:5" ht="15.75">
      <c r="A2021" s="16"/>
      <c r="B2021" s="15"/>
      <c r="C2021" s="15"/>
      <c r="D2021" s="15"/>
      <c r="E2021" s="15"/>
    </row>
    <row r="2022" spans="1:5" ht="15.75">
      <c r="A2022" s="16"/>
      <c r="B2022" s="15"/>
      <c r="C2022" s="15"/>
      <c r="D2022" s="15"/>
      <c r="E2022" s="15"/>
    </row>
    <row r="2023" spans="1:5" ht="15.75">
      <c r="A2023" s="16"/>
      <c r="B2023" s="15"/>
      <c r="C2023" s="15"/>
      <c r="D2023" s="15"/>
      <c r="E2023" s="15"/>
    </row>
    <row r="2024" spans="1:5" ht="15.75">
      <c r="A2024" s="16"/>
      <c r="B2024" s="15"/>
      <c r="C2024" s="15"/>
      <c r="D2024" s="15"/>
      <c r="E2024" s="15"/>
    </row>
    <row r="2025" spans="1:5" ht="15.75">
      <c r="A2025" s="16"/>
      <c r="B2025" s="15"/>
      <c r="C2025" s="15"/>
      <c r="D2025" s="15"/>
      <c r="E2025" s="15"/>
    </row>
    <row r="2026" spans="1:5" ht="15.75">
      <c r="A2026" s="16"/>
      <c r="B2026" s="15"/>
      <c r="C2026" s="15"/>
      <c r="D2026" s="15"/>
      <c r="E2026" s="15"/>
    </row>
    <row r="2027" spans="1:5" ht="15.75">
      <c r="A2027" s="16"/>
      <c r="B2027" s="15"/>
      <c r="C2027" s="15"/>
      <c r="D2027" s="15"/>
      <c r="E2027" s="15"/>
    </row>
    <row r="2028" spans="1:5" ht="15.75">
      <c r="A2028" s="16"/>
      <c r="B2028" s="15"/>
      <c r="C2028" s="15"/>
      <c r="D2028" s="15"/>
      <c r="E2028" s="15"/>
    </row>
    <row r="2029" spans="1:5" ht="15.75">
      <c r="A2029" s="16"/>
      <c r="B2029" s="15"/>
      <c r="C2029" s="15"/>
      <c r="D2029" s="15"/>
      <c r="E2029" s="15"/>
    </row>
    <row r="2030" spans="1:5" ht="15.75">
      <c r="A2030" s="16"/>
      <c r="B2030" s="15"/>
      <c r="C2030" s="15"/>
      <c r="D2030" s="15"/>
      <c r="E2030" s="15"/>
    </row>
    <row r="2031" spans="1:5" ht="15.75">
      <c r="A2031" s="16"/>
      <c r="B2031" s="15"/>
      <c r="C2031" s="15"/>
      <c r="D2031" s="15"/>
      <c r="E2031" s="15"/>
    </row>
    <row r="2032" spans="1:5" ht="15.75">
      <c r="A2032" s="16"/>
      <c r="B2032" s="15"/>
      <c r="C2032" s="15"/>
      <c r="D2032" s="15"/>
      <c r="E2032" s="15"/>
    </row>
    <row r="2033" spans="1:5" ht="15.75">
      <c r="A2033" s="16"/>
      <c r="B2033" s="15"/>
      <c r="C2033" s="15"/>
      <c r="D2033" s="15"/>
      <c r="E2033" s="15"/>
    </row>
    <row r="2034" spans="1:5" ht="15.75">
      <c r="A2034" s="16"/>
      <c r="B2034" s="15"/>
      <c r="C2034" s="15"/>
      <c r="D2034" s="15"/>
      <c r="E2034" s="15"/>
    </row>
    <row r="2035" spans="1:5" ht="15.75">
      <c r="A2035" s="16"/>
      <c r="B2035" s="15"/>
      <c r="C2035" s="15"/>
      <c r="D2035" s="15"/>
      <c r="E2035" s="15"/>
    </row>
    <row r="2036" spans="1:5" ht="15.75">
      <c r="A2036" s="16"/>
      <c r="B2036" s="15"/>
      <c r="C2036" s="15"/>
      <c r="D2036" s="15"/>
      <c r="E2036" s="15"/>
    </row>
    <row r="2037" spans="1:5" ht="15.75">
      <c r="A2037" s="16"/>
      <c r="B2037" s="15"/>
      <c r="C2037" s="15"/>
      <c r="D2037" s="15"/>
      <c r="E2037" s="15"/>
    </row>
    <row r="2038" spans="1:5" ht="15.75">
      <c r="A2038" s="16"/>
      <c r="B2038" s="15"/>
      <c r="C2038" s="15"/>
      <c r="D2038" s="15"/>
      <c r="E2038" s="15"/>
    </row>
    <row r="2039" spans="1:5" ht="15.75">
      <c r="A2039" s="16"/>
      <c r="B2039" s="15"/>
      <c r="C2039" s="15"/>
      <c r="D2039" s="15"/>
      <c r="E2039" s="15"/>
    </row>
    <row r="2040" spans="1:5" ht="15.75">
      <c r="A2040" s="16"/>
      <c r="B2040" s="15"/>
      <c r="C2040" s="15"/>
      <c r="D2040" s="15"/>
      <c r="E2040" s="15"/>
    </row>
    <row r="2041" spans="1:5" ht="15.75">
      <c r="A2041" s="16"/>
      <c r="B2041" s="15"/>
      <c r="C2041" s="15"/>
      <c r="D2041" s="15"/>
      <c r="E2041" s="15"/>
    </row>
    <row r="2042" spans="1:5" ht="15.75">
      <c r="A2042" s="16"/>
      <c r="B2042" s="15"/>
      <c r="C2042" s="15"/>
      <c r="D2042" s="15"/>
      <c r="E2042" s="15"/>
    </row>
    <row r="2043" spans="1:5" ht="15.75">
      <c r="A2043" s="16"/>
      <c r="B2043" s="15"/>
      <c r="C2043" s="15"/>
      <c r="D2043" s="15"/>
      <c r="E2043" s="15"/>
    </row>
    <row r="2044" spans="1:5" ht="15.75">
      <c r="A2044" s="16"/>
      <c r="B2044" s="15"/>
      <c r="C2044" s="15"/>
      <c r="D2044" s="15"/>
      <c r="E2044" s="15"/>
    </row>
    <row r="2045" spans="1:5" ht="15.75">
      <c r="A2045" s="16"/>
      <c r="B2045" s="15"/>
      <c r="C2045" s="15"/>
      <c r="D2045" s="15"/>
      <c r="E2045" s="15"/>
    </row>
    <row r="2046" spans="1:5" ht="15.75">
      <c r="A2046" s="16"/>
      <c r="B2046" s="15"/>
      <c r="C2046" s="15"/>
      <c r="D2046" s="15"/>
      <c r="E2046" s="15"/>
    </row>
    <row r="2047" spans="1:5" ht="15.75">
      <c r="A2047" s="16"/>
      <c r="B2047" s="15"/>
      <c r="C2047" s="15"/>
      <c r="D2047" s="15"/>
      <c r="E2047" s="15"/>
    </row>
    <row r="2048" spans="1:5" ht="15.75">
      <c r="A2048" s="16"/>
      <c r="B2048" s="15"/>
      <c r="C2048" s="15"/>
      <c r="D2048" s="15"/>
      <c r="E2048" s="15"/>
    </row>
    <row r="2049" spans="1:5" ht="15.75">
      <c r="A2049" s="16"/>
      <c r="B2049" s="15"/>
      <c r="C2049" s="15"/>
      <c r="D2049" s="15"/>
      <c r="E2049" s="15"/>
    </row>
    <row r="2050" spans="1:5" ht="15.75">
      <c r="A2050" s="16"/>
      <c r="B2050" s="15"/>
      <c r="C2050" s="15"/>
      <c r="D2050" s="15"/>
      <c r="E2050" s="15"/>
    </row>
    <row r="2051" spans="1:5" ht="15.75">
      <c r="A2051" s="16"/>
      <c r="B2051" s="15"/>
      <c r="C2051" s="15"/>
      <c r="D2051" s="15"/>
      <c r="E2051" s="15"/>
    </row>
    <row r="2052" spans="1:5" ht="15.75">
      <c r="A2052" s="16"/>
      <c r="B2052" s="15"/>
      <c r="C2052" s="15"/>
      <c r="D2052" s="15"/>
      <c r="E2052" s="15"/>
    </row>
    <row r="2053" spans="1:5" ht="15.75">
      <c r="A2053" s="16"/>
      <c r="B2053" s="15"/>
      <c r="C2053" s="15"/>
      <c r="D2053" s="15"/>
      <c r="E2053" s="15"/>
    </row>
    <row r="2054" spans="1:5" ht="15.75">
      <c r="A2054" s="16"/>
      <c r="B2054" s="15"/>
      <c r="C2054" s="15"/>
      <c r="D2054" s="15"/>
      <c r="E2054" s="15"/>
    </row>
    <row r="2055" spans="1:5" ht="15.75">
      <c r="A2055" s="16"/>
      <c r="B2055" s="15"/>
      <c r="C2055" s="15"/>
      <c r="D2055" s="15"/>
      <c r="E2055" s="15"/>
    </row>
    <row r="2056" spans="1:5" ht="15.75">
      <c r="A2056" s="16"/>
      <c r="B2056" s="15"/>
      <c r="C2056" s="15"/>
      <c r="D2056" s="15"/>
      <c r="E2056" s="15"/>
    </row>
    <row r="2057" spans="1:5" ht="15.75">
      <c r="A2057" s="16"/>
      <c r="B2057" s="15"/>
      <c r="C2057" s="15"/>
      <c r="D2057" s="15"/>
      <c r="E2057" s="15"/>
    </row>
    <row r="2058" spans="1:5" ht="15.75">
      <c r="A2058" s="16"/>
      <c r="B2058" s="15"/>
      <c r="C2058" s="15"/>
      <c r="D2058" s="15"/>
      <c r="E2058" s="15"/>
    </row>
    <row r="2059" spans="1:5" ht="15.75">
      <c r="A2059" s="16"/>
      <c r="B2059" s="15"/>
      <c r="C2059" s="15"/>
      <c r="D2059" s="15"/>
      <c r="E2059" s="15"/>
    </row>
    <row r="2060" spans="1:5" ht="15.75">
      <c r="A2060" s="16"/>
      <c r="B2060" s="15"/>
      <c r="C2060" s="15"/>
      <c r="D2060" s="15"/>
      <c r="E2060" s="15"/>
    </row>
    <row r="2061" spans="1:5" ht="15.75">
      <c r="A2061" s="16"/>
      <c r="B2061" s="15"/>
      <c r="C2061" s="15"/>
      <c r="D2061" s="15"/>
      <c r="E2061" s="15"/>
    </row>
    <row r="2062" spans="1:5" ht="15.75">
      <c r="A2062" s="16"/>
      <c r="B2062" s="15"/>
      <c r="C2062" s="15"/>
      <c r="D2062" s="15"/>
      <c r="E2062" s="15"/>
    </row>
    <row r="2063" spans="1:5" ht="15.75">
      <c r="A2063" s="16"/>
      <c r="B2063" s="15"/>
      <c r="C2063" s="15"/>
      <c r="D2063" s="15"/>
      <c r="E2063" s="15"/>
    </row>
    <row r="2064" spans="1:5" ht="15.75">
      <c r="A2064" s="16"/>
      <c r="B2064" s="15"/>
      <c r="C2064" s="15"/>
      <c r="D2064" s="15"/>
      <c r="E2064" s="15"/>
    </row>
    <row r="2065" spans="1:5" ht="15.75">
      <c r="A2065" s="16"/>
      <c r="B2065" s="15"/>
      <c r="C2065" s="15"/>
      <c r="D2065" s="15"/>
      <c r="E2065" s="15"/>
    </row>
    <row r="2066" spans="1:5" ht="15.75">
      <c r="A2066" s="16"/>
      <c r="B2066" s="15"/>
      <c r="C2066" s="15"/>
      <c r="D2066" s="15"/>
      <c r="E2066" s="15"/>
    </row>
    <row r="2067" spans="1:5" ht="15.75">
      <c r="A2067" s="16"/>
      <c r="B2067" s="15"/>
      <c r="C2067" s="15"/>
      <c r="D2067" s="15"/>
      <c r="E2067" s="15"/>
    </row>
    <row r="2068" spans="1:5" ht="15.75">
      <c r="A2068" s="16"/>
      <c r="B2068" s="15"/>
      <c r="C2068" s="15"/>
      <c r="D2068" s="15"/>
      <c r="E2068" s="15"/>
    </row>
    <row r="2069" spans="1:5" ht="15.75">
      <c r="A2069" s="16"/>
      <c r="B2069" s="15"/>
      <c r="C2069" s="15"/>
      <c r="D2069" s="15"/>
      <c r="E2069" s="15"/>
    </row>
    <row r="2070" spans="1:5" ht="15.75">
      <c r="A2070" s="16"/>
      <c r="B2070" s="15"/>
      <c r="C2070" s="15"/>
      <c r="D2070" s="15"/>
      <c r="E2070" s="15"/>
    </row>
    <row r="2071" spans="1:5" ht="15.75">
      <c r="A2071" s="16"/>
      <c r="B2071" s="15"/>
      <c r="C2071" s="15"/>
      <c r="D2071" s="15"/>
      <c r="E2071" s="15"/>
    </row>
    <row r="2072" spans="1:5" ht="15.75">
      <c r="A2072" s="16"/>
      <c r="B2072" s="15"/>
      <c r="C2072" s="15"/>
      <c r="D2072" s="15"/>
      <c r="E2072" s="15"/>
    </row>
    <row r="2073" spans="1:5" ht="15.75">
      <c r="A2073" s="16"/>
      <c r="B2073" s="15"/>
      <c r="C2073" s="15"/>
      <c r="D2073" s="15"/>
      <c r="E2073" s="15"/>
    </row>
    <row r="2074" spans="1:5" ht="15.75">
      <c r="A2074" s="16"/>
      <c r="B2074" s="15"/>
      <c r="C2074" s="15"/>
      <c r="D2074" s="15"/>
      <c r="E2074" s="15"/>
    </row>
    <row r="2075" spans="1:5" ht="15.75">
      <c r="A2075" s="16"/>
      <c r="B2075" s="15"/>
      <c r="C2075" s="15"/>
      <c r="D2075" s="15"/>
      <c r="E2075" s="15"/>
    </row>
    <row r="2076" spans="1:5" ht="15.75">
      <c r="A2076" s="16"/>
      <c r="B2076" s="15"/>
      <c r="C2076" s="15"/>
      <c r="D2076" s="15"/>
      <c r="E2076" s="15"/>
    </row>
    <row r="2077" spans="1:5" ht="15.75">
      <c r="A2077" s="16"/>
      <c r="B2077" s="15"/>
      <c r="C2077" s="15"/>
      <c r="D2077" s="15"/>
      <c r="E2077" s="15"/>
    </row>
    <row r="2078" spans="1:5" ht="15.75">
      <c r="A2078" s="16"/>
      <c r="B2078" s="15"/>
      <c r="C2078" s="15"/>
      <c r="D2078" s="15"/>
      <c r="E2078" s="15"/>
    </row>
    <row r="2079" spans="1:5" ht="15.75">
      <c r="A2079" s="16"/>
      <c r="B2079" s="15"/>
      <c r="C2079" s="15"/>
      <c r="D2079" s="15"/>
      <c r="E2079" s="15"/>
    </row>
    <row r="2080" spans="1:5" ht="15.75">
      <c r="A2080" s="16"/>
      <c r="B2080" s="15"/>
      <c r="C2080" s="15"/>
      <c r="D2080" s="15"/>
      <c r="E2080" s="15"/>
    </row>
    <row r="2081" spans="1:5" ht="15.75">
      <c r="A2081" s="16"/>
      <c r="B2081" s="15"/>
      <c r="C2081" s="15"/>
      <c r="D2081" s="15"/>
      <c r="E2081" s="15"/>
    </row>
    <row r="2082" spans="1:5" ht="15.75">
      <c r="A2082" s="16"/>
      <c r="B2082" s="15"/>
      <c r="C2082" s="15"/>
      <c r="D2082" s="15"/>
      <c r="E2082" s="15"/>
    </row>
    <row r="2083" spans="1:5" ht="15.75">
      <c r="A2083" s="16"/>
      <c r="B2083" s="15"/>
      <c r="C2083" s="15"/>
      <c r="D2083" s="15"/>
      <c r="E2083" s="15"/>
    </row>
    <row r="2084" spans="1:5" ht="15.75">
      <c r="A2084" s="16"/>
      <c r="B2084" s="15"/>
      <c r="C2084" s="15"/>
      <c r="D2084" s="15"/>
      <c r="E2084" s="15"/>
    </row>
    <row r="2085" spans="1:5" ht="15.75">
      <c r="A2085" s="16"/>
      <c r="B2085" s="15"/>
      <c r="C2085" s="15"/>
      <c r="D2085" s="15"/>
      <c r="E2085" s="15"/>
    </row>
    <row r="2086" spans="1:5" ht="15.75">
      <c r="A2086" s="16"/>
      <c r="B2086" s="15"/>
      <c r="C2086" s="15"/>
      <c r="D2086" s="15"/>
      <c r="E2086" s="15"/>
    </row>
    <row r="2087" spans="1:5" ht="15.75">
      <c r="A2087" s="16"/>
      <c r="B2087" s="15"/>
      <c r="C2087" s="15"/>
      <c r="D2087" s="15"/>
      <c r="E2087" s="15"/>
    </row>
    <row r="2088" spans="1:5" ht="15.75">
      <c r="A2088" s="16"/>
      <c r="B2088" s="15"/>
      <c r="C2088" s="15"/>
      <c r="D2088" s="15"/>
      <c r="E2088" s="15"/>
    </row>
    <row r="2089" spans="1:5" ht="15.75">
      <c r="A2089" s="16"/>
      <c r="B2089" s="15"/>
      <c r="C2089" s="15"/>
      <c r="D2089" s="15"/>
      <c r="E2089" s="15"/>
    </row>
    <row r="2090" spans="1:5" ht="15.75">
      <c r="A2090" s="16"/>
      <c r="B2090" s="15"/>
      <c r="C2090" s="15"/>
      <c r="D2090" s="15"/>
      <c r="E2090" s="15"/>
    </row>
    <row r="2091" spans="1:5" ht="15.75">
      <c r="A2091" s="16"/>
      <c r="B2091" s="15"/>
      <c r="C2091" s="15"/>
      <c r="D2091" s="15"/>
      <c r="E2091" s="15"/>
    </row>
    <row r="2092" spans="1:5" ht="15.75">
      <c r="A2092" s="16"/>
      <c r="B2092" s="15"/>
      <c r="C2092" s="15"/>
      <c r="D2092" s="15"/>
      <c r="E2092" s="15"/>
    </row>
    <row r="2093" spans="1:5" ht="15.75">
      <c r="A2093" s="16"/>
      <c r="B2093" s="15"/>
      <c r="C2093" s="15"/>
      <c r="D2093" s="15"/>
      <c r="E2093" s="15"/>
    </row>
    <row r="2094" spans="1:5" ht="15.75">
      <c r="A2094" s="16"/>
      <c r="B2094" s="15"/>
      <c r="C2094" s="15"/>
      <c r="D2094" s="15"/>
      <c r="E2094" s="15"/>
    </row>
    <row r="2095" spans="1:5" ht="15.75">
      <c r="A2095" s="16"/>
      <c r="B2095" s="15"/>
      <c r="C2095" s="15"/>
      <c r="D2095" s="15"/>
      <c r="E2095" s="15"/>
    </row>
    <row r="2096" spans="1:5" ht="15.75">
      <c r="A2096" s="16"/>
      <c r="B2096" s="15"/>
      <c r="C2096" s="15"/>
      <c r="D2096" s="15"/>
      <c r="E2096" s="15"/>
    </row>
    <row r="2097" spans="1:5" ht="15.75">
      <c r="A2097" s="16"/>
      <c r="B2097" s="15"/>
      <c r="C2097" s="15"/>
      <c r="D2097" s="15"/>
      <c r="E2097" s="15"/>
    </row>
    <row r="2098" spans="1:5" ht="15.75">
      <c r="A2098" s="16"/>
      <c r="B2098" s="15"/>
      <c r="C2098" s="15"/>
      <c r="D2098" s="15"/>
      <c r="E2098" s="15"/>
    </row>
    <row r="2099" spans="1:5" ht="15.75">
      <c r="A2099" s="16"/>
      <c r="B2099" s="15"/>
      <c r="C2099" s="15"/>
      <c r="D2099" s="15"/>
      <c r="E2099" s="15"/>
    </row>
    <row r="2100" spans="1:5" ht="15.75">
      <c r="A2100" s="16"/>
      <c r="B2100" s="15"/>
      <c r="C2100" s="15"/>
      <c r="D2100" s="15"/>
      <c r="E2100" s="15"/>
    </row>
    <row r="2101" spans="1:5" ht="15.75">
      <c r="A2101" s="16"/>
      <c r="B2101" s="15"/>
      <c r="C2101" s="15"/>
      <c r="D2101" s="15"/>
      <c r="E2101" s="15"/>
    </row>
    <row r="2102" spans="1:5" ht="15.75">
      <c r="A2102" s="16"/>
      <c r="B2102" s="15"/>
      <c r="C2102" s="15"/>
      <c r="D2102" s="15"/>
      <c r="E2102" s="15"/>
    </row>
    <row r="2103" spans="1:5" ht="15.75">
      <c r="A2103" s="16"/>
      <c r="B2103" s="15"/>
      <c r="C2103" s="15"/>
      <c r="D2103" s="15"/>
      <c r="E2103" s="15"/>
    </row>
    <row r="2104" spans="1:5" ht="15.75">
      <c r="A2104" s="16"/>
      <c r="B2104" s="15"/>
      <c r="C2104" s="15"/>
      <c r="D2104" s="15"/>
      <c r="E2104" s="15"/>
    </row>
    <row r="2105" spans="1:5" ht="15.75">
      <c r="A2105" s="16"/>
      <c r="B2105" s="15"/>
      <c r="C2105" s="15"/>
      <c r="D2105" s="15"/>
      <c r="E2105" s="15"/>
    </row>
    <row r="2106" spans="1:5" ht="15.75">
      <c r="A2106" s="16"/>
      <c r="B2106" s="15"/>
      <c r="C2106" s="15"/>
      <c r="D2106" s="15"/>
      <c r="E2106" s="15"/>
    </row>
    <row r="2107" spans="1:5" ht="15.75">
      <c r="A2107" s="16"/>
      <c r="B2107" s="15"/>
      <c r="C2107" s="15"/>
      <c r="D2107" s="15"/>
      <c r="E2107" s="15"/>
    </row>
    <row r="2108" spans="1:5" ht="15.75">
      <c r="A2108" s="16"/>
      <c r="B2108" s="15"/>
      <c r="C2108" s="15"/>
      <c r="D2108" s="15"/>
      <c r="E2108" s="15"/>
    </row>
    <row r="2109" spans="1:5" ht="15.75">
      <c r="A2109" s="16"/>
      <c r="B2109" s="15"/>
      <c r="C2109" s="15"/>
      <c r="D2109" s="15"/>
      <c r="E2109" s="15"/>
    </row>
    <row r="2110" spans="1:5" ht="15.75">
      <c r="A2110" s="16"/>
      <c r="B2110" s="15"/>
      <c r="C2110" s="15"/>
      <c r="D2110" s="15"/>
      <c r="E2110" s="15"/>
    </row>
    <row r="2111" spans="1:5" ht="15.75">
      <c r="A2111" s="16"/>
      <c r="B2111" s="15"/>
      <c r="C2111" s="15"/>
      <c r="D2111" s="15"/>
      <c r="E2111" s="15"/>
    </row>
    <row r="2112" spans="1:5" ht="15.75">
      <c r="A2112" s="16"/>
      <c r="B2112" s="15"/>
      <c r="C2112" s="15"/>
      <c r="D2112" s="15"/>
      <c r="E2112" s="15"/>
    </row>
    <row r="2113" spans="1:5" ht="15.75">
      <c r="A2113" s="16"/>
      <c r="B2113" s="15"/>
      <c r="C2113" s="15"/>
      <c r="D2113" s="15"/>
      <c r="E2113" s="15"/>
    </row>
    <row r="2114" spans="1:5" ht="15.75">
      <c r="A2114" s="16"/>
      <c r="B2114" s="15"/>
      <c r="C2114" s="15"/>
      <c r="D2114" s="15"/>
      <c r="E2114" s="15"/>
    </row>
    <row r="2115" spans="1:5" ht="15.75">
      <c r="A2115" s="16"/>
      <c r="B2115" s="15"/>
      <c r="C2115" s="15"/>
      <c r="D2115" s="15"/>
      <c r="E2115" s="15"/>
    </row>
    <row r="2116" spans="1:5" ht="15.75">
      <c r="A2116" s="16"/>
      <c r="B2116" s="15"/>
      <c r="C2116" s="15"/>
      <c r="D2116" s="15"/>
      <c r="E2116" s="15"/>
    </row>
    <row r="2117" spans="1:5" ht="15.75">
      <c r="A2117" s="16"/>
      <c r="B2117" s="15"/>
      <c r="C2117" s="15"/>
      <c r="D2117" s="15"/>
      <c r="E2117" s="15"/>
    </row>
    <row r="2118" spans="1:5" ht="15.75">
      <c r="A2118" s="16"/>
      <c r="B2118" s="15"/>
      <c r="C2118" s="15"/>
      <c r="D2118" s="15"/>
      <c r="E2118" s="15"/>
    </row>
    <row r="2119" spans="1:5" ht="15.75">
      <c r="A2119" s="16"/>
      <c r="B2119" s="15"/>
      <c r="C2119" s="15"/>
      <c r="D2119" s="15"/>
      <c r="E2119" s="15"/>
    </row>
    <row r="2120" spans="1:5" ht="15.75">
      <c r="A2120" s="16"/>
      <c r="B2120" s="15"/>
      <c r="C2120" s="15"/>
      <c r="D2120" s="15"/>
      <c r="E2120" s="15"/>
    </row>
    <row r="2121" spans="1:5" ht="15.75">
      <c r="A2121" s="16"/>
      <c r="B2121" s="15"/>
      <c r="C2121" s="15"/>
      <c r="D2121" s="15"/>
      <c r="E2121" s="15"/>
    </row>
    <row r="2122" spans="1:5" ht="15.75">
      <c r="A2122" s="16"/>
      <c r="B2122" s="15"/>
      <c r="C2122" s="15"/>
      <c r="D2122" s="15"/>
      <c r="E2122" s="15"/>
    </row>
    <row r="2123" spans="1:5" ht="15.75">
      <c r="A2123" s="16"/>
      <c r="B2123" s="15"/>
      <c r="C2123" s="15"/>
      <c r="D2123" s="15"/>
      <c r="E2123" s="15"/>
    </row>
    <row r="2124" spans="1:5" ht="15.75">
      <c r="A2124" s="16"/>
      <c r="B2124" s="15"/>
      <c r="C2124" s="15"/>
      <c r="D2124" s="15"/>
      <c r="E2124" s="15"/>
    </row>
    <row r="2125" spans="1:5" ht="15.75">
      <c r="A2125" s="16"/>
      <c r="B2125" s="15"/>
      <c r="C2125" s="15"/>
      <c r="D2125" s="15"/>
      <c r="E2125" s="15"/>
    </row>
    <row r="2126" spans="1:5" ht="15.75">
      <c r="A2126" s="16"/>
      <c r="B2126" s="15"/>
      <c r="C2126" s="15"/>
      <c r="D2126" s="15"/>
      <c r="E2126" s="15"/>
    </row>
    <row r="2127" spans="1:5" ht="15.75">
      <c r="A2127" s="16"/>
      <c r="B2127" s="15"/>
      <c r="C2127" s="15"/>
      <c r="D2127" s="15"/>
      <c r="E2127" s="15"/>
    </row>
    <row r="2128" spans="1:5" ht="15.75">
      <c r="A2128" s="16"/>
      <c r="B2128" s="15"/>
      <c r="C2128" s="15"/>
      <c r="D2128" s="15"/>
      <c r="E2128" s="15"/>
    </row>
    <row r="2129" spans="1:5" ht="15.75">
      <c r="A2129" s="16"/>
      <c r="B2129" s="15"/>
      <c r="C2129" s="15"/>
      <c r="D2129" s="15"/>
      <c r="E2129" s="15"/>
    </row>
    <row r="2130" spans="1:5" ht="15.75">
      <c r="A2130" s="16"/>
      <c r="B2130" s="15"/>
      <c r="C2130" s="15"/>
      <c r="D2130" s="15"/>
      <c r="E2130" s="15"/>
    </row>
    <row r="2131" spans="1:5" ht="15.75">
      <c r="A2131" s="16"/>
      <c r="B2131" s="15"/>
      <c r="C2131" s="15"/>
      <c r="D2131" s="15"/>
      <c r="E2131" s="15"/>
    </row>
    <row r="2132" spans="1:5" ht="15.75">
      <c r="A2132" s="16"/>
      <c r="B2132" s="15"/>
      <c r="C2132" s="15"/>
      <c r="D2132" s="15"/>
      <c r="E2132" s="15"/>
    </row>
    <row r="2133" spans="1:5" ht="15.75">
      <c r="A2133" s="16"/>
      <c r="B2133" s="15"/>
      <c r="C2133" s="15"/>
      <c r="D2133" s="15"/>
      <c r="E2133" s="15"/>
    </row>
    <row r="2134" spans="1:5" ht="15.75">
      <c r="A2134" s="16"/>
      <c r="B2134" s="15"/>
      <c r="C2134" s="15"/>
      <c r="D2134" s="15"/>
      <c r="E2134" s="15"/>
    </row>
    <row r="2135" spans="1:5" ht="15.75">
      <c r="A2135" s="16"/>
      <c r="B2135" s="15"/>
      <c r="C2135" s="15"/>
      <c r="D2135" s="15"/>
      <c r="E2135" s="15"/>
    </row>
    <row r="2136" spans="1:5" ht="15.75">
      <c r="A2136" s="16"/>
      <c r="B2136" s="15"/>
      <c r="C2136" s="15"/>
      <c r="D2136" s="15"/>
      <c r="E2136" s="15"/>
    </row>
    <row r="2137" spans="1:5" ht="15.75">
      <c r="A2137" s="16"/>
      <c r="B2137" s="15"/>
      <c r="C2137" s="15"/>
      <c r="D2137" s="15"/>
      <c r="E2137" s="15"/>
    </row>
    <row r="2138" spans="1:5" ht="15.75">
      <c r="A2138" s="16"/>
      <c r="B2138" s="15"/>
      <c r="C2138" s="15"/>
      <c r="D2138" s="15"/>
      <c r="E2138" s="15"/>
    </row>
    <row r="2139" spans="1:5" ht="15.75">
      <c r="A2139" s="16"/>
      <c r="B2139" s="15"/>
      <c r="C2139" s="15"/>
      <c r="D2139" s="15"/>
      <c r="E2139" s="15"/>
    </row>
    <row r="2140" spans="1:5" ht="15.75">
      <c r="A2140" s="16"/>
      <c r="B2140" s="15"/>
      <c r="C2140" s="15"/>
      <c r="D2140" s="15"/>
      <c r="E2140" s="15"/>
    </row>
    <row r="2141" spans="1:5" ht="15.75">
      <c r="A2141" s="16"/>
      <c r="B2141" s="15"/>
      <c r="C2141" s="15"/>
      <c r="D2141" s="15"/>
      <c r="E2141" s="15"/>
    </row>
    <row r="2142" spans="1:5" ht="15.75">
      <c r="A2142" s="16"/>
      <c r="B2142" s="15"/>
      <c r="C2142" s="15"/>
      <c r="D2142" s="15"/>
      <c r="E2142" s="15"/>
    </row>
    <row r="2143" spans="1:5" ht="15.75">
      <c r="A2143" s="16"/>
      <c r="B2143" s="15"/>
      <c r="C2143" s="15"/>
      <c r="D2143" s="15"/>
      <c r="E2143" s="15"/>
    </row>
    <row r="2144" spans="1:5" ht="15.75">
      <c r="A2144" s="16"/>
      <c r="B2144" s="15"/>
      <c r="C2144" s="15"/>
      <c r="D2144" s="15"/>
      <c r="E2144" s="15"/>
    </row>
    <row r="2145" spans="1:5" ht="15.75">
      <c r="A2145" s="16"/>
      <c r="B2145" s="15"/>
      <c r="C2145" s="15"/>
      <c r="D2145" s="15"/>
      <c r="E2145" s="15"/>
    </row>
    <row r="2146" spans="1:5" ht="15.75">
      <c r="A2146" s="16"/>
      <c r="B2146" s="15"/>
      <c r="C2146" s="15"/>
      <c r="D2146" s="15"/>
      <c r="E2146" s="15"/>
    </row>
    <row r="2147" spans="1:5" ht="15.75">
      <c r="A2147" s="16"/>
      <c r="B2147" s="15"/>
      <c r="C2147" s="15"/>
      <c r="D2147" s="15"/>
      <c r="E2147" s="15"/>
    </row>
    <row r="2148" spans="1:5" ht="15.75">
      <c r="A2148" s="16"/>
      <c r="B2148" s="15"/>
      <c r="C2148" s="15"/>
      <c r="D2148" s="15"/>
      <c r="E2148" s="15"/>
    </row>
    <row r="2149" spans="1:5" ht="15.75">
      <c r="A2149" s="16"/>
      <c r="B2149" s="15"/>
      <c r="C2149" s="15"/>
      <c r="D2149" s="15"/>
      <c r="E2149" s="15"/>
    </row>
    <row r="2150" spans="1:5" ht="15.75">
      <c r="A2150" s="16"/>
      <c r="B2150" s="15"/>
      <c r="C2150" s="15"/>
      <c r="D2150" s="15"/>
      <c r="E2150" s="15"/>
    </row>
    <row r="2151" spans="1:5" ht="15.75">
      <c r="A2151" s="16"/>
      <c r="B2151" s="15"/>
      <c r="C2151" s="15"/>
      <c r="D2151" s="15"/>
      <c r="E2151" s="15"/>
    </row>
    <row r="2152" spans="1:5" ht="15.75">
      <c r="A2152" s="16"/>
      <c r="B2152" s="15"/>
      <c r="C2152" s="15"/>
      <c r="D2152" s="15"/>
      <c r="E2152" s="15"/>
    </row>
    <row r="2153" spans="1:5" ht="15.75">
      <c r="A2153" s="16"/>
      <c r="B2153" s="15"/>
      <c r="C2153" s="15"/>
      <c r="D2153" s="15"/>
      <c r="E2153" s="15"/>
    </row>
    <row r="2154" spans="1:5" ht="15.75">
      <c r="A2154" s="16"/>
      <c r="B2154" s="15"/>
      <c r="C2154" s="15"/>
      <c r="D2154" s="15"/>
      <c r="E2154" s="15"/>
    </row>
    <row r="2155" spans="1:5" ht="15.75">
      <c r="A2155" s="16"/>
      <c r="B2155" s="15"/>
      <c r="C2155" s="15"/>
      <c r="D2155" s="15"/>
      <c r="E2155" s="15"/>
    </row>
    <row r="2156" spans="1:5" ht="15.75">
      <c r="A2156" s="16"/>
      <c r="B2156" s="15"/>
      <c r="C2156" s="15"/>
      <c r="D2156" s="15"/>
      <c r="E2156" s="15"/>
    </row>
    <row r="2157" spans="1:5" ht="15.75">
      <c r="A2157" s="16"/>
      <c r="B2157" s="15"/>
      <c r="C2157" s="15"/>
      <c r="D2157" s="15"/>
      <c r="E2157" s="15"/>
    </row>
    <row r="2158" spans="1:5" ht="15.75">
      <c r="A2158" s="16"/>
      <c r="B2158" s="15"/>
      <c r="C2158" s="15"/>
      <c r="D2158" s="15"/>
      <c r="E2158" s="15"/>
    </row>
    <row r="2159" spans="1:5" ht="15.75">
      <c r="A2159" s="16"/>
      <c r="B2159" s="15"/>
      <c r="C2159" s="15"/>
      <c r="D2159" s="15"/>
      <c r="E2159" s="15"/>
    </row>
    <row r="2160" spans="1:5" ht="15.75">
      <c r="A2160" s="16"/>
      <c r="B2160" s="15"/>
      <c r="C2160" s="15"/>
      <c r="D2160" s="15"/>
      <c r="E2160" s="15"/>
    </row>
    <row r="2161" spans="1:5" ht="15.75">
      <c r="A2161" s="16"/>
      <c r="B2161" s="15"/>
      <c r="C2161" s="15"/>
      <c r="D2161" s="15"/>
      <c r="E2161" s="15"/>
    </row>
    <row r="2162" spans="1:5" ht="15.75">
      <c r="A2162" s="16"/>
      <c r="B2162" s="15"/>
      <c r="C2162" s="15"/>
      <c r="D2162" s="15"/>
      <c r="E2162" s="15"/>
    </row>
    <row r="2163" spans="1:5" ht="15.75">
      <c r="A2163" s="16"/>
      <c r="B2163" s="15"/>
      <c r="C2163" s="15"/>
      <c r="D2163" s="15"/>
      <c r="E2163" s="15"/>
    </row>
    <row r="2164" spans="1:5" ht="15.75">
      <c r="A2164" s="16"/>
      <c r="B2164" s="15"/>
      <c r="C2164" s="15"/>
      <c r="D2164" s="15"/>
      <c r="E2164" s="15"/>
    </row>
    <row r="2165" spans="1:5" ht="15.75">
      <c r="A2165" s="16"/>
      <c r="B2165" s="15"/>
      <c r="C2165" s="15"/>
      <c r="D2165" s="15"/>
      <c r="E2165" s="15"/>
    </row>
    <row r="2166" spans="1:5" ht="15.75">
      <c r="A2166" s="16"/>
      <c r="B2166" s="15"/>
      <c r="C2166" s="15"/>
      <c r="D2166" s="15"/>
      <c r="E2166" s="15"/>
    </row>
    <row r="2167" spans="1:5" ht="15.75">
      <c r="A2167" s="16"/>
      <c r="B2167" s="15"/>
      <c r="C2167" s="15"/>
      <c r="D2167" s="15"/>
      <c r="E2167" s="15"/>
    </row>
    <row r="2168" spans="1:5" ht="15.75">
      <c r="A2168" s="16"/>
      <c r="B2168" s="15"/>
      <c r="C2168" s="15"/>
      <c r="D2168" s="15"/>
      <c r="E2168" s="15"/>
    </row>
    <row r="2169" spans="1:5" ht="15.75">
      <c r="A2169" s="16"/>
      <c r="B2169" s="15"/>
      <c r="C2169" s="15"/>
      <c r="D2169" s="15"/>
      <c r="E2169" s="15"/>
    </row>
    <row r="2170" spans="1:5" ht="15.75">
      <c r="A2170" s="16"/>
      <c r="B2170" s="15"/>
      <c r="C2170" s="15"/>
      <c r="D2170" s="15"/>
      <c r="E2170" s="15"/>
    </row>
    <row r="2171" spans="1:5" ht="15.75">
      <c r="A2171" s="16"/>
      <c r="B2171" s="15"/>
      <c r="C2171" s="15"/>
      <c r="D2171" s="15"/>
      <c r="E2171" s="15"/>
    </row>
    <row r="2172" spans="1:5" ht="15.75">
      <c r="A2172" s="16"/>
      <c r="B2172" s="15"/>
      <c r="C2172" s="15"/>
      <c r="D2172" s="15"/>
      <c r="E2172" s="15"/>
    </row>
    <row r="2173" spans="1:5" ht="15.75">
      <c r="A2173" s="16"/>
      <c r="B2173" s="15"/>
      <c r="C2173" s="15"/>
      <c r="D2173" s="15"/>
      <c r="E2173" s="15"/>
    </row>
    <row r="2174" spans="1:5" ht="15.75">
      <c r="A2174" s="16"/>
      <c r="B2174" s="15"/>
      <c r="C2174" s="15"/>
      <c r="D2174" s="15"/>
      <c r="E2174" s="15"/>
    </row>
    <row r="2175" spans="1:5" ht="15.75">
      <c r="A2175" s="16"/>
      <c r="B2175" s="15"/>
      <c r="C2175" s="15"/>
      <c r="D2175" s="15"/>
      <c r="E2175" s="15"/>
    </row>
    <row r="2176" spans="1:5" ht="15.75">
      <c r="A2176" s="16"/>
      <c r="B2176" s="15"/>
      <c r="C2176" s="15"/>
      <c r="D2176" s="15"/>
      <c r="E2176" s="15"/>
    </row>
    <row r="2177" spans="1:5" ht="15.75">
      <c r="A2177" s="16"/>
      <c r="B2177" s="15"/>
      <c r="C2177" s="15"/>
      <c r="D2177" s="15"/>
      <c r="E2177" s="15"/>
    </row>
    <row r="2178" spans="1:5" ht="15.75">
      <c r="A2178" s="16"/>
      <c r="B2178" s="15"/>
      <c r="C2178" s="15"/>
      <c r="D2178" s="15"/>
      <c r="E2178" s="15"/>
    </row>
    <row r="2179" spans="1:5" ht="15.75">
      <c r="A2179" s="16"/>
      <c r="B2179" s="15"/>
      <c r="C2179" s="15"/>
      <c r="D2179" s="15"/>
      <c r="E2179" s="15"/>
    </row>
    <row r="2180" spans="1:5" ht="15.75">
      <c r="A2180" s="16"/>
      <c r="B2180" s="15"/>
      <c r="C2180" s="15"/>
      <c r="D2180" s="15"/>
      <c r="E2180" s="15"/>
    </row>
    <row r="2181" spans="1:5" ht="15.75">
      <c r="A2181" s="16"/>
      <c r="B2181" s="15"/>
      <c r="C2181" s="15"/>
      <c r="D2181" s="15"/>
      <c r="E2181" s="15"/>
    </row>
    <row r="2182" spans="1:5" ht="15.75">
      <c r="A2182" s="16"/>
      <c r="B2182" s="15"/>
      <c r="C2182" s="15"/>
      <c r="D2182" s="15"/>
      <c r="E2182" s="15"/>
    </row>
    <row r="2183" spans="1:5" ht="15.75">
      <c r="A2183" s="16"/>
      <c r="B2183" s="15"/>
      <c r="C2183" s="15"/>
      <c r="D2183" s="15"/>
      <c r="E2183" s="15"/>
    </row>
    <row r="2184" spans="1:5" ht="15.75">
      <c r="A2184" s="16"/>
      <c r="B2184" s="15"/>
      <c r="C2184" s="15"/>
      <c r="D2184" s="15"/>
      <c r="E2184" s="15"/>
    </row>
    <row r="2185" spans="1:5" ht="15.75">
      <c r="A2185" s="16"/>
      <c r="B2185" s="15"/>
      <c r="C2185" s="15"/>
      <c r="D2185" s="15"/>
      <c r="E2185" s="15"/>
    </row>
    <row r="2186" spans="1:5" ht="15.75">
      <c r="A2186" s="16"/>
      <c r="B2186" s="15"/>
      <c r="C2186" s="15"/>
      <c r="D2186" s="15"/>
      <c r="E2186" s="15"/>
    </row>
    <row r="2187" spans="1:5" ht="15.75">
      <c r="A2187" s="16"/>
      <c r="B2187" s="15"/>
      <c r="C2187" s="15"/>
      <c r="D2187" s="15"/>
      <c r="E2187" s="15"/>
    </row>
    <row r="2188" spans="1:5" ht="15.75">
      <c r="A2188" s="16"/>
      <c r="B2188" s="15"/>
      <c r="C2188" s="15"/>
      <c r="D2188" s="15"/>
      <c r="E2188" s="15"/>
    </row>
    <row r="2189" spans="1:5" ht="15.75">
      <c r="A2189" s="16"/>
      <c r="B2189" s="15"/>
      <c r="C2189" s="15"/>
      <c r="D2189" s="15"/>
      <c r="E2189" s="15"/>
    </row>
    <row r="2190" spans="1:5" ht="15.75">
      <c r="A2190" s="16"/>
      <c r="B2190" s="15"/>
      <c r="C2190" s="15"/>
      <c r="D2190" s="15"/>
      <c r="E2190" s="15"/>
    </row>
    <row r="2191" spans="1:5" ht="15.75">
      <c r="A2191" s="16"/>
      <c r="B2191" s="15"/>
      <c r="C2191" s="15"/>
      <c r="D2191" s="15"/>
      <c r="E2191" s="15"/>
    </row>
    <row r="2192" spans="1:5" ht="15.75">
      <c r="A2192" s="16"/>
      <c r="B2192" s="15"/>
      <c r="C2192" s="15"/>
      <c r="D2192" s="15"/>
      <c r="E2192" s="15"/>
    </row>
    <row r="2193" spans="1:5" ht="15.75">
      <c r="A2193" s="16"/>
      <c r="B2193" s="15"/>
      <c r="C2193" s="15"/>
      <c r="D2193" s="15"/>
      <c r="E2193" s="15"/>
    </row>
    <row r="2194" spans="1:5" ht="15.75">
      <c r="A2194" s="16"/>
      <c r="B2194" s="15"/>
      <c r="C2194" s="15"/>
      <c r="D2194" s="15"/>
      <c r="E2194" s="15"/>
    </row>
    <row r="2195" spans="1:5" ht="15.75">
      <c r="A2195" s="16"/>
      <c r="B2195" s="15"/>
      <c r="C2195" s="15"/>
      <c r="D2195" s="15"/>
      <c r="E2195" s="15"/>
    </row>
    <row r="2196" spans="1:5" ht="15.75">
      <c r="A2196" s="16"/>
      <c r="B2196" s="15"/>
      <c r="C2196" s="15"/>
      <c r="D2196" s="15"/>
      <c r="E2196" s="15"/>
    </row>
    <row r="2197" spans="1:5" ht="15.75">
      <c r="A2197" s="16"/>
      <c r="B2197" s="15"/>
      <c r="C2197" s="15"/>
      <c r="D2197" s="15"/>
      <c r="E2197" s="15"/>
    </row>
    <row r="2198" spans="1:5" ht="15.75">
      <c r="A2198" s="16"/>
      <c r="B2198" s="15"/>
      <c r="C2198" s="15"/>
      <c r="D2198" s="15"/>
      <c r="E2198" s="15"/>
    </row>
    <row r="2199" spans="1:5" ht="15.75">
      <c r="A2199" s="16"/>
      <c r="B2199" s="15"/>
      <c r="C2199" s="15"/>
      <c r="D2199" s="15"/>
      <c r="E2199" s="15"/>
    </row>
    <row r="2200" spans="1:5" ht="15.75">
      <c r="A2200" s="16"/>
      <c r="B2200" s="15"/>
      <c r="C2200" s="15"/>
      <c r="D2200" s="15"/>
      <c r="E2200" s="15"/>
    </row>
    <row r="2201" spans="1:5" ht="15.75">
      <c r="A2201" s="16"/>
      <c r="B2201" s="15"/>
      <c r="C2201" s="15"/>
      <c r="D2201" s="15"/>
      <c r="E2201" s="15"/>
    </row>
    <row r="2202" spans="1:5" ht="15.75">
      <c r="A2202" s="16"/>
      <c r="B2202" s="15"/>
      <c r="C2202" s="15"/>
      <c r="D2202" s="15"/>
      <c r="E2202" s="15"/>
    </row>
    <row r="2203" spans="1:5" ht="15.75">
      <c r="A2203" s="16"/>
      <c r="B2203" s="15"/>
      <c r="C2203" s="15"/>
      <c r="D2203" s="15"/>
      <c r="E2203" s="15"/>
    </row>
    <row r="2204" spans="1:5" ht="15.75">
      <c r="A2204" s="16"/>
      <c r="B2204" s="15"/>
      <c r="C2204" s="15"/>
      <c r="D2204" s="15"/>
      <c r="E2204" s="15"/>
    </row>
    <row r="2205" spans="1:5" ht="15.75">
      <c r="A2205" s="16"/>
      <c r="B2205" s="15"/>
      <c r="C2205" s="15"/>
      <c r="D2205" s="15"/>
      <c r="E2205" s="15"/>
    </row>
    <row r="2206" spans="1:5" ht="15.75">
      <c r="A2206" s="16"/>
      <c r="B2206" s="15"/>
      <c r="C2206" s="15"/>
      <c r="D2206" s="15"/>
      <c r="E2206" s="15"/>
    </row>
    <row r="2207" spans="1:5" ht="15.75">
      <c r="A2207" s="16"/>
      <c r="B2207" s="15"/>
      <c r="C2207" s="15"/>
      <c r="D2207" s="15"/>
      <c r="E2207" s="15"/>
    </row>
    <row r="2208" spans="1:5" ht="15.75">
      <c r="A2208" s="16"/>
      <c r="B2208" s="15"/>
      <c r="C2208" s="15"/>
      <c r="D2208" s="15"/>
      <c r="E2208" s="15"/>
    </row>
    <row r="2209" spans="1:5" ht="15.75">
      <c r="A2209" s="16"/>
      <c r="B2209" s="15"/>
      <c r="C2209" s="15"/>
      <c r="D2209" s="15"/>
      <c r="E2209" s="15"/>
    </row>
    <row r="2210" spans="1:5" ht="15.75">
      <c r="A2210" s="16"/>
      <c r="B2210" s="15"/>
      <c r="C2210" s="15"/>
      <c r="D2210" s="15"/>
      <c r="E2210" s="15"/>
    </row>
    <row r="2211" spans="1:5" ht="15.75">
      <c r="A2211" s="16"/>
      <c r="B2211" s="15"/>
      <c r="C2211" s="15"/>
      <c r="D2211" s="15"/>
      <c r="E2211" s="15"/>
    </row>
    <row r="2212" spans="1:5" ht="15.75">
      <c r="A2212" s="16"/>
      <c r="B2212" s="15"/>
      <c r="C2212" s="15"/>
      <c r="D2212" s="15"/>
      <c r="E2212" s="15"/>
    </row>
    <row r="2213" spans="1:5" ht="15.75">
      <c r="A2213" s="16"/>
      <c r="B2213" s="15"/>
      <c r="C2213" s="15"/>
      <c r="D2213" s="15"/>
      <c r="E2213" s="15"/>
    </row>
    <row r="2214" spans="1:5" ht="15.75">
      <c r="A2214" s="16"/>
      <c r="B2214" s="15"/>
      <c r="C2214" s="15"/>
      <c r="D2214" s="15"/>
      <c r="E2214" s="15"/>
    </row>
    <row r="2215" spans="1:5" ht="15.75">
      <c r="A2215" s="16"/>
      <c r="B2215" s="15"/>
      <c r="C2215" s="15"/>
      <c r="D2215" s="15"/>
      <c r="E2215" s="15"/>
    </row>
    <row r="2216" spans="1:5" ht="15.75">
      <c r="A2216" s="16"/>
      <c r="B2216" s="15"/>
      <c r="C2216" s="15"/>
      <c r="D2216" s="15"/>
      <c r="E2216" s="15"/>
    </row>
    <row r="2217" spans="1:5" ht="15.75">
      <c r="A2217" s="16"/>
      <c r="B2217" s="15"/>
      <c r="C2217" s="15"/>
      <c r="D2217" s="15"/>
      <c r="E2217" s="15"/>
    </row>
    <row r="2218" spans="1:5" ht="15.75">
      <c r="A2218" s="16"/>
      <c r="B2218" s="15"/>
      <c r="C2218" s="15"/>
      <c r="D2218" s="15"/>
      <c r="E2218" s="15"/>
    </row>
    <row r="2219" spans="1:5" ht="15.75">
      <c r="A2219" s="16"/>
      <c r="B2219" s="15"/>
      <c r="C2219" s="15"/>
      <c r="D2219" s="15"/>
      <c r="E2219" s="15"/>
    </row>
    <row r="2220" spans="1:5" ht="15.75">
      <c r="A2220" s="16"/>
      <c r="B2220" s="15"/>
      <c r="C2220" s="15"/>
      <c r="D2220" s="15"/>
      <c r="E2220" s="15"/>
    </row>
    <row r="2221" spans="1:5" ht="15.75">
      <c r="A2221" s="16"/>
      <c r="B2221" s="15"/>
      <c r="C2221" s="15"/>
      <c r="D2221" s="15"/>
      <c r="E2221" s="15"/>
    </row>
    <row r="2222" spans="1:5" ht="15.75">
      <c r="A2222" s="16"/>
      <c r="B2222" s="15"/>
      <c r="C2222" s="15"/>
      <c r="D2222" s="15"/>
      <c r="E2222" s="15"/>
    </row>
    <row r="2223" spans="1:5" ht="15.75">
      <c r="A2223" s="16"/>
      <c r="B2223" s="15"/>
      <c r="C2223" s="15"/>
      <c r="D2223" s="15"/>
      <c r="E2223" s="15"/>
    </row>
    <row r="2224" spans="1:5" ht="15.75">
      <c r="A2224" s="16"/>
      <c r="B2224" s="15"/>
      <c r="C2224" s="15"/>
      <c r="D2224" s="15"/>
      <c r="E2224" s="15"/>
    </row>
    <row r="2225" spans="1:5" ht="15.75">
      <c r="A2225" s="16"/>
      <c r="B2225" s="15"/>
      <c r="C2225" s="15"/>
      <c r="D2225" s="15"/>
      <c r="E2225" s="15"/>
    </row>
    <row r="2226" spans="1:5" ht="15.75">
      <c r="A2226" s="16"/>
      <c r="B2226" s="15"/>
      <c r="C2226" s="15"/>
      <c r="D2226" s="15"/>
      <c r="E2226" s="15"/>
    </row>
    <row r="2227" spans="1:5" ht="15.75">
      <c r="A2227" s="16"/>
      <c r="B2227" s="15"/>
      <c r="C2227" s="15"/>
      <c r="D2227" s="15"/>
      <c r="E2227" s="15"/>
    </row>
    <row r="2228" spans="1:5" ht="15.75">
      <c r="A2228" s="16"/>
      <c r="B2228" s="15"/>
      <c r="C2228" s="15"/>
      <c r="D2228" s="15"/>
      <c r="E2228" s="15"/>
    </row>
    <row r="2229" spans="1:5" ht="15.75">
      <c r="A2229" s="16"/>
      <c r="B2229" s="15"/>
      <c r="C2229" s="15"/>
      <c r="D2229" s="15"/>
      <c r="E2229" s="15"/>
    </row>
    <row r="2230" spans="1:5" ht="15.75">
      <c r="A2230" s="16"/>
      <c r="B2230" s="15"/>
      <c r="C2230" s="15"/>
      <c r="D2230" s="15"/>
      <c r="E2230" s="15"/>
    </row>
    <row r="2231" spans="1:5" ht="15.75">
      <c r="A2231" s="16"/>
      <c r="B2231" s="15"/>
      <c r="C2231" s="15"/>
      <c r="D2231" s="15"/>
      <c r="E2231" s="15"/>
    </row>
    <row r="2232" spans="1:5" ht="15.75">
      <c r="A2232" s="16"/>
      <c r="B2232" s="15"/>
      <c r="C2232" s="15"/>
      <c r="D2232" s="15"/>
      <c r="E2232" s="15"/>
    </row>
    <row r="2233" spans="1:5" ht="15.75">
      <c r="A2233" s="16"/>
      <c r="B2233" s="15"/>
      <c r="C2233" s="15"/>
      <c r="D2233" s="15"/>
      <c r="E2233" s="15"/>
    </row>
    <row r="2234" spans="1:5" ht="15.75">
      <c r="A2234" s="16"/>
      <c r="B2234" s="15"/>
      <c r="C2234" s="15"/>
      <c r="D2234" s="15"/>
      <c r="E2234" s="15"/>
    </row>
    <row r="2235" spans="1:5" ht="15.75">
      <c r="A2235" s="16"/>
      <c r="B2235" s="15"/>
      <c r="C2235" s="15"/>
      <c r="D2235" s="15"/>
      <c r="E2235" s="15"/>
    </row>
    <row r="2236" spans="1:5" ht="15.75">
      <c r="A2236" s="16"/>
      <c r="B2236" s="15"/>
      <c r="C2236" s="15"/>
      <c r="D2236" s="15"/>
      <c r="E2236" s="15"/>
    </row>
    <row r="2237" spans="1:5" ht="15.75">
      <c r="A2237" s="16"/>
      <c r="B2237" s="15"/>
      <c r="C2237" s="15"/>
      <c r="D2237" s="15"/>
      <c r="E2237" s="15"/>
    </row>
    <row r="2238" spans="1:5" ht="15.75">
      <c r="A2238" s="16"/>
      <c r="B2238" s="15"/>
      <c r="C2238" s="15"/>
      <c r="D2238" s="15"/>
      <c r="E2238" s="15"/>
    </row>
    <row r="2239" spans="1:5" ht="15.75">
      <c r="A2239" s="16"/>
      <c r="B2239" s="15"/>
      <c r="C2239" s="15"/>
      <c r="D2239" s="15"/>
      <c r="E2239" s="15"/>
    </row>
    <row r="2240" spans="1:5" ht="15.75">
      <c r="A2240" s="16"/>
      <c r="B2240" s="15"/>
      <c r="C2240" s="15"/>
      <c r="D2240" s="15"/>
      <c r="E2240" s="15"/>
    </row>
    <row r="2241" spans="1:5" ht="15.75">
      <c r="A2241" s="16"/>
      <c r="B2241" s="15"/>
      <c r="C2241" s="15"/>
      <c r="D2241" s="15"/>
      <c r="E2241" s="15"/>
    </row>
    <row r="2242" spans="1:5" ht="15.75">
      <c r="A2242" s="16"/>
      <c r="B2242" s="15"/>
      <c r="C2242" s="15"/>
      <c r="D2242" s="15"/>
      <c r="E2242" s="15"/>
    </row>
    <row r="2243" spans="1:5" ht="15.75">
      <c r="A2243" s="16"/>
      <c r="B2243" s="15"/>
      <c r="C2243" s="15"/>
      <c r="D2243" s="15"/>
      <c r="E2243" s="15"/>
    </row>
    <row r="2244" spans="1:5" ht="15.75">
      <c r="A2244" s="16"/>
      <c r="B2244" s="15"/>
      <c r="C2244" s="15"/>
      <c r="D2244" s="15"/>
      <c r="E2244" s="15"/>
    </row>
    <row r="2245" spans="1:5" ht="15.75">
      <c r="A2245" s="16"/>
      <c r="B2245" s="15"/>
      <c r="C2245" s="15"/>
      <c r="D2245" s="15"/>
      <c r="E2245" s="15"/>
    </row>
    <row r="2246" spans="1:5" ht="15.75">
      <c r="A2246" s="16"/>
      <c r="B2246" s="15"/>
      <c r="C2246" s="15"/>
      <c r="D2246" s="15"/>
      <c r="E2246" s="15"/>
    </row>
    <row r="2247" spans="1:5" ht="15.75">
      <c r="A2247" s="16"/>
      <c r="B2247" s="15"/>
      <c r="C2247" s="15"/>
      <c r="D2247" s="15"/>
      <c r="E2247" s="15"/>
    </row>
    <row r="2248" spans="1:5" ht="15.75">
      <c r="A2248" s="16"/>
      <c r="B2248" s="15"/>
      <c r="C2248" s="15"/>
      <c r="D2248" s="15"/>
      <c r="E2248" s="15"/>
    </row>
    <row r="2249" spans="1:5" ht="15.75">
      <c r="A2249" s="16"/>
      <c r="B2249" s="15"/>
      <c r="C2249" s="15"/>
      <c r="D2249" s="15"/>
      <c r="E2249" s="15"/>
    </row>
    <row r="2250" spans="1:5" ht="15.75">
      <c r="A2250" s="16"/>
      <c r="B2250" s="15"/>
      <c r="C2250" s="15"/>
      <c r="D2250" s="15"/>
      <c r="E2250" s="15"/>
    </row>
    <row r="2251" spans="1:5" ht="15.75">
      <c r="A2251" s="16"/>
      <c r="B2251" s="15"/>
      <c r="C2251" s="15"/>
      <c r="D2251" s="15"/>
      <c r="E2251" s="15"/>
    </row>
    <row r="2252" spans="1:5" ht="15.75">
      <c r="A2252" s="16"/>
      <c r="B2252" s="15"/>
      <c r="C2252" s="15"/>
      <c r="D2252" s="15"/>
      <c r="E2252" s="15"/>
    </row>
    <row r="2253" spans="1:5" ht="15.75">
      <c r="A2253" s="16"/>
      <c r="B2253" s="15"/>
      <c r="C2253" s="15"/>
      <c r="D2253" s="15"/>
      <c r="E2253" s="15"/>
    </row>
    <row r="2254" spans="1:5" ht="15.75">
      <c r="A2254" s="16"/>
      <c r="B2254" s="15"/>
      <c r="C2254" s="15"/>
      <c r="D2254" s="15"/>
      <c r="E2254" s="15"/>
    </row>
    <row r="2255" spans="1:5" ht="15.75">
      <c r="A2255" s="16"/>
      <c r="B2255" s="15"/>
      <c r="C2255" s="15"/>
      <c r="D2255" s="15"/>
      <c r="E2255" s="15"/>
    </row>
    <row r="2256" spans="1:5" ht="15.75">
      <c r="A2256" s="16"/>
      <c r="B2256" s="15"/>
      <c r="C2256" s="15"/>
      <c r="D2256" s="15"/>
      <c r="E2256" s="15"/>
    </row>
    <row r="2257" spans="1:5" ht="15.75">
      <c r="A2257" s="16"/>
      <c r="B2257" s="15"/>
      <c r="C2257" s="15"/>
      <c r="D2257" s="15"/>
      <c r="E2257" s="15"/>
    </row>
    <row r="2258" spans="1:5" ht="15.75">
      <c r="A2258" s="16"/>
      <c r="B2258" s="15"/>
      <c r="C2258" s="15"/>
      <c r="D2258" s="15"/>
      <c r="E2258" s="15"/>
    </row>
    <row r="2259" spans="1:5" ht="15.75">
      <c r="A2259" s="16"/>
      <c r="B2259" s="15"/>
      <c r="C2259" s="15"/>
      <c r="D2259" s="15"/>
      <c r="E2259" s="15"/>
    </row>
    <row r="2260" spans="1:5" ht="15.75">
      <c r="A2260" s="16"/>
      <c r="B2260" s="15"/>
      <c r="C2260" s="15"/>
      <c r="D2260" s="15"/>
      <c r="E2260" s="15"/>
    </row>
    <row r="2261" spans="1:5" ht="15.75">
      <c r="A2261" s="16"/>
      <c r="B2261" s="15"/>
      <c r="C2261" s="15"/>
      <c r="D2261" s="15"/>
      <c r="E2261" s="15"/>
    </row>
    <row r="2262" spans="1:5" ht="15.75">
      <c r="A2262" s="16"/>
      <c r="B2262" s="15"/>
      <c r="C2262" s="15"/>
      <c r="D2262" s="15"/>
      <c r="E2262" s="15"/>
    </row>
    <row r="2263" spans="1:5" ht="15.75">
      <c r="A2263" s="16"/>
      <c r="B2263" s="15"/>
      <c r="C2263" s="15"/>
      <c r="D2263" s="15"/>
      <c r="E2263" s="15"/>
    </row>
    <row r="2264" spans="1:5" ht="15.75">
      <c r="A2264" s="16"/>
      <c r="B2264" s="15"/>
      <c r="C2264" s="15"/>
      <c r="D2264" s="15"/>
      <c r="E2264" s="15"/>
    </row>
    <row r="2265" spans="1:5" ht="15.75">
      <c r="A2265" s="16"/>
      <c r="B2265" s="15"/>
      <c r="C2265" s="15"/>
      <c r="D2265" s="15"/>
      <c r="E2265" s="15"/>
    </row>
    <row r="2266" spans="1:5" ht="15.75">
      <c r="A2266" s="16"/>
      <c r="B2266" s="15"/>
      <c r="C2266" s="15"/>
      <c r="D2266" s="15"/>
      <c r="E2266" s="15"/>
    </row>
    <row r="2267" spans="1:5" ht="15.75">
      <c r="A2267" s="16"/>
      <c r="B2267" s="15"/>
      <c r="C2267" s="15"/>
      <c r="D2267" s="15"/>
      <c r="E2267" s="15"/>
    </row>
    <row r="2268" spans="1:5" ht="15.75">
      <c r="A2268" s="16"/>
      <c r="B2268" s="15"/>
      <c r="C2268" s="15"/>
      <c r="D2268" s="15"/>
      <c r="E2268" s="15"/>
    </row>
    <row r="2269" spans="1:5" ht="15.75">
      <c r="A2269" s="16"/>
      <c r="B2269" s="15"/>
      <c r="C2269" s="15"/>
      <c r="D2269" s="15"/>
      <c r="E2269" s="15"/>
    </row>
    <row r="2270" spans="1:5" ht="15.75">
      <c r="A2270" s="16"/>
      <c r="B2270" s="15"/>
      <c r="C2270" s="15"/>
      <c r="D2270" s="15"/>
      <c r="E2270" s="15"/>
    </row>
    <row r="2271" spans="1:5" ht="15.75">
      <c r="A2271" s="16"/>
      <c r="B2271" s="15"/>
      <c r="C2271" s="15"/>
      <c r="D2271" s="15"/>
      <c r="E2271" s="15"/>
    </row>
    <row r="2272" spans="1:5" ht="15.75">
      <c r="A2272" s="16"/>
      <c r="B2272" s="15"/>
      <c r="C2272" s="15"/>
      <c r="D2272" s="15"/>
      <c r="E2272" s="15"/>
    </row>
    <row r="2273" spans="1:5" ht="15.75">
      <c r="A2273" s="16"/>
      <c r="B2273" s="15"/>
      <c r="C2273" s="15"/>
      <c r="D2273" s="15"/>
      <c r="E2273" s="15"/>
    </row>
    <row r="2274" spans="1:5" ht="15.75">
      <c r="A2274" s="16"/>
      <c r="B2274" s="15"/>
      <c r="C2274" s="15"/>
      <c r="D2274" s="15"/>
      <c r="E2274" s="15"/>
    </row>
    <row r="2275" spans="1:5" ht="15.75">
      <c r="A2275" s="16"/>
      <c r="B2275" s="15"/>
      <c r="C2275" s="15"/>
      <c r="D2275" s="15"/>
      <c r="E2275" s="15"/>
    </row>
    <row r="2276" spans="1:5" ht="15.75">
      <c r="A2276" s="16"/>
      <c r="B2276" s="15"/>
      <c r="C2276" s="15"/>
      <c r="D2276" s="15"/>
      <c r="E2276" s="15"/>
    </row>
    <row r="2277" spans="1:5" ht="15.75">
      <c r="A2277" s="16"/>
      <c r="B2277" s="15"/>
      <c r="C2277" s="15"/>
      <c r="D2277" s="15"/>
      <c r="E2277" s="15"/>
    </row>
    <row r="2278" spans="1:5" ht="15.75">
      <c r="A2278" s="16"/>
      <c r="B2278" s="15"/>
      <c r="C2278" s="15"/>
      <c r="D2278" s="15"/>
      <c r="E2278" s="15"/>
    </row>
    <row r="2279" spans="1:5" ht="15.75">
      <c r="A2279" s="16"/>
      <c r="B2279" s="15"/>
      <c r="C2279" s="15"/>
      <c r="D2279" s="15"/>
      <c r="E2279" s="15"/>
    </row>
    <row r="2280" spans="1:5" ht="15.75">
      <c r="A2280" s="16"/>
      <c r="B2280" s="15"/>
      <c r="C2280" s="15"/>
      <c r="D2280" s="15"/>
      <c r="E2280" s="15"/>
    </row>
    <row r="2281" spans="1:5" ht="15.75">
      <c r="A2281" s="16"/>
      <c r="B2281" s="15"/>
      <c r="C2281" s="15"/>
      <c r="D2281" s="15"/>
      <c r="E2281" s="15"/>
    </row>
    <row r="2282" spans="1:5" ht="15.75">
      <c r="A2282" s="16"/>
      <c r="B2282" s="15"/>
      <c r="C2282" s="15"/>
      <c r="D2282" s="15"/>
      <c r="E2282" s="15"/>
    </row>
    <row r="2283" spans="1:5" ht="15.75">
      <c r="A2283" s="16"/>
      <c r="B2283" s="15"/>
      <c r="C2283" s="15"/>
      <c r="D2283" s="15"/>
      <c r="E2283" s="15"/>
    </row>
    <row r="2284" spans="1:5" ht="15.75">
      <c r="A2284" s="16"/>
      <c r="B2284" s="15"/>
      <c r="C2284" s="15"/>
      <c r="D2284" s="15"/>
      <c r="E2284" s="15"/>
    </row>
    <row r="2285" spans="1:5" ht="15.75">
      <c r="A2285" s="16"/>
      <c r="B2285" s="15"/>
      <c r="C2285" s="15"/>
      <c r="D2285" s="15"/>
      <c r="E2285" s="15"/>
    </row>
    <row r="2286" spans="1:5" ht="15.75">
      <c r="A2286" s="16"/>
      <c r="B2286" s="15"/>
      <c r="C2286" s="15"/>
      <c r="D2286" s="15"/>
      <c r="E2286" s="15"/>
    </row>
    <row r="2287" spans="1:5" ht="15.75">
      <c r="A2287" s="16"/>
      <c r="B2287" s="15"/>
      <c r="C2287" s="15"/>
      <c r="D2287" s="15"/>
      <c r="E2287" s="15"/>
    </row>
    <row r="2288" spans="1:5" ht="15.75">
      <c r="A2288" s="16"/>
      <c r="B2288" s="15"/>
      <c r="C2288" s="15"/>
      <c r="D2288" s="15"/>
      <c r="E2288" s="15"/>
    </row>
    <row r="2289" spans="1:5" ht="15.75">
      <c r="A2289" s="16"/>
      <c r="B2289" s="15"/>
      <c r="C2289" s="15"/>
      <c r="D2289" s="15"/>
      <c r="E2289" s="15"/>
    </row>
    <row r="2290" spans="1:5" ht="15.75">
      <c r="A2290" s="16"/>
      <c r="B2290" s="15"/>
      <c r="C2290" s="15"/>
      <c r="D2290" s="15"/>
      <c r="E2290" s="15"/>
    </row>
    <row r="2291" spans="1:5" ht="15.75">
      <c r="A2291" s="16"/>
      <c r="B2291" s="15"/>
      <c r="C2291" s="15"/>
      <c r="D2291" s="15"/>
      <c r="E2291" s="15"/>
    </row>
    <row r="2292" spans="1:5" ht="15.75">
      <c r="A2292" s="16"/>
      <c r="B2292" s="15"/>
      <c r="C2292" s="15"/>
      <c r="D2292" s="15"/>
      <c r="E2292" s="15"/>
    </row>
    <row r="2293" spans="1:5" ht="15.75">
      <c r="A2293" s="16"/>
      <c r="B2293" s="15"/>
      <c r="C2293" s="15"/>
      <c r="D2293" s="15"/>
      <c r="E2293" s="15"/>
    </row>
    <row r="2294" spans="1:5" ht="15.75">
      <c r="A2294" s="16"/>
      <c r="B2294" s="15"/>
      <c r="C2294" s="15"/>
      <c r="D2294" s="15"/>
      <c r="E2294" s="15"/>
    </row>
    <row r="2295" spans="1:5" ht="15.75">
      <c r="A2295" s="16"/>
      <c r="B2295" s="15"/>
      <c r="C2295" s="15"/>
      <c r="D2295" s="15"/>
      <c r="E2295" s="15"/>
    </row>
    <row r="2296" spans="1:5" ht="15.75">
      <c r="A2296" s="16"/>
      <c r="B2296" s="15"/>
      <c r="C2296" s="15"/>
      <c r="D2296" s="15"/>
      <c r="E2296" s="15"/>
    </row>
    <row r="2297" spans="1:5" ht="15.75">
      <c r="A2297" s="16"/>
      <c r="B2297" s="15"/>
      <c r="C2297" s="15"/>
      <c r="D2297" s="15"/>
      <c r="E2297" s="15"/>
    </row>
    <row r="2298" spans="1:5" ht="15.75">
      <c r="A2298" s="16"/>
      <c r="B2298" s="15"/>
      <c r="C2298" s="15"/>
      <c r="D2298" s="15"/>
      <c r="E2298" s="15"/>
    </row>
    <row r="2299" spans="1:5" ht="15.75">
      <c r="A2299" s="16"/>
      <c r="B2299" s="15"/>
      <c r="C2299" s="15"/>
      <c r="D2299" s="15"/>
      <c r="E2299" s="15"/>
    </row>
    <row r="2300" spans="1:5" ht="15.75">
      <c r="A2300" s="16"/>
      <c r="B2300" s="15"/>
      <c r="C2300" s="15"/>
      <c r="D2300" s="15"/>
      <c r="E2300" s="15"/>
    </row>
    <row r="2301" spans="1:5" ht="15.75">
      <c r="A2301" s="16"/>
      <c r="B2301" s="15"/>
      <c r="C2301" s="15"/>
      <c r="D2301" s="15"/>
      <c r="E2301" s="15"/>
    </row>
    <row r="2302" spans="1:5" ht="15.75">
      <c r="A2302" s="16"/>
      <c r="B2302" s="15"/>
      <c r="C2302" s="15"/>
      <c r="D2302" s="15"/>
      <c r="E2302" s="15"/>
    </row>
    <row r="2303" spans="1:5" ht="15.75">
      <c r="A2303" s="16"/>
      <c r="B2303" s="15"/>
      <c r="C2303" s="15"/>
      <c r="D2303" s="15"/>
      <c r="E2303" s="15"/>
    </row>
    <row r="2304" spans="1:5" ht="15.75">
      <c r="A2304" s="16"/>
      <c r="B2304" s="15"/>
      <c r="C2304" s="15"/>
      <c r="D2304" s="15"/>
      <c r="E2304" s="15"/>
    </row>
    <row r="2305" spans="1:5" ht="15.75">
      <c r="A2305" s="16"/>
      <c r="B2305" s="15"/>
      <c r="C2305" s="15"/>
      <c r="D2305" s="15"/>
      <c r="E2305" s="15"/>
    </row>
    <row r="2306" spans="1:5" ht="15.75">
      <c r="A2306" s="16"/>
      <c r="B2306" s="15"/>
      <c r="C2306" s="15"/>
      <c r="D2306" s="15"/>
      <c r="E2306" s="15"/>
    </row>
    <row r="2307" spans="1:5" ht="15.75">
      <c r="A2307" s="16"/>
      <c r="B2307" s="15"/>
      <c r="C2307" s="15"/>
      <c r="D2307" s="15"/>
      <c r="E2307" s="15"/>
    </row>
    <row r="2308" spans="1:5" ht="15.75">
      <c r="A2308" s="16"/>
      <c r="B2308" s="15"/>
      <c r="C2308" s="15"/>
      <c r="D2308" s="15"/>
      <c r="E2308" s="15"/>
    </row>
    <row r="2309" spans="1:5" ht="15.75">
      <c r="A2309" s="16"/>
      <c r="B2309" s="15"/>
      <c r="C2309" s="15"/>
      <c r="D2309" s="15"/>
      <c r="E2309" s="15"/>
    </row>
    <row r="2310" spans="1:5" ht="15.75">
      <c r="A2310" s="16"/>
      <c r="B2310" s="15"/>
      <c r="C2310" s="15"/>
      <c r="D2310" s="15"/>
      <c r="E2310" s="15"/>
    </row>
    <row r="2311" spans="1:5" ht="15.75">
      <c r="A2311" s="16"/>
      <c r="B2311" s="15"/>
      <c r="C2311" s="15"/>
      <c r="D2311" s="15"/>
      <c r="E2311" s="15"/>
    </row>
    <row r="2312" spans="1:5" ht="15.75">
      <c r="A2312" s="16"/>
      <c r="B2312" s="15"/>
      <c r="C2312" s="15"/>
      <c r="D2312" s="15"/>
      <c r="E2312" s="15"/>
    </row>
    <row r="2313" spans="1:5" ht="15.75">
      <c r="A2313" s="16"/>
      <c r="B2313" s="15"/>
      <c r="C2313" s="15"/>
      <c r="D2313" s="15"/>
      <c r="E2313" s="15"/>
    </row>
    <row r="2314" spans="1:5" ht="15.75">
      <c r="A2314" s="16"/>
      <c r="B2314" s="15"/>
      <c r="C2314" s="15"/>
      <c r="D2314" s="15"/>
      <c r="E2314" s="15"/>
    </row>
    <row r="2315" spans="1:5" ht="15.75">
      <c r="A2315" s="16"/>
      <c r="B2315" s="15"/>
      <c r="C2315" s="15"/>
      <c r="D2315" s="15"/>
      <c r="E2315" s="15"/>
    </row>
    <row r="2316" spans="1:5" ht="15.75">
      <c r="A2316" s="16"/>
      <c r="B2316" s="15"/>
      <c r="C2316" s="15"/>
      <c r="D2316" s="15"/>
      <c r="E2316" s="15"/>
    </row>
    <row r="2317" spans="1:5" ht="15.75">
      <c r="A2317" s="16"/>
      <c r="B2317" s="15"/>
      <c r="C2317" s="15"/>
      <c r="D2317" s="15"/>
      <c r="E2317" s="15"/>
    </row>
    <row r="2318" spans="1:5" ht="15.75">
      <c r="A2318" s="16"/>
      <c r="B2318" s="15"/>
      <c r="C2318" s="15"/>
      <c r="D2318" s="15"/>
      <c r="E2318" s="15"/>
    </row>
    <row r="2319" spans="1:5" ht="15.75">
      <c r="A2319" s="16"/>
      <c r="B2319" s="15"/>
      <c r="C2319" s="15"/>
      <c r="D2319" s="15"/>
      <c r="E2319" s="15"/>
    </row>
    <row r="2320" spans="1:5" ht="15.75">
      <c r="A2320" s="16"/>
      <c r="B2320" s="15"/>
      <c r="C2320" s="15"/>
      <c r="D2320" s="15"/>
      <c r="E2320" s="15"/>
    </row>
    <row r="2321" spans="1:5" ht="15.75">
      <c r="A2321" s="16"/>
      <c r="B2321" s="15"/>
      <c r="C2321" s="15"/>
      <c r="D2321" s="15"/>
      <c r="E2321" s="15"/>
    </row>
    <row r="2322" spans="1:5" ht="15.75">
      <c r="A2322" s="16"/>
      <c r="B2322" s="15"/>
      <c r="C2322" s="15"/>
      <c r="D2322" s="15"/>
      <c r="E2322" s="15"/>
    </row>
    <row r="2323" spans="1:5" ht="15.75">
      <c r="A2323" s="16"/>
      <c r="B2323" s="15"/>
      <c r="C2323" s="15"/>
      <c r="D2323" s="15"/>
      <c r="E2323" s="15"/>
    </row>
    <row r="2324" spans="1:5" ht="15.75">
      <c r="A2324" s="16"/>
      <c r="B2324" s="15"/>
      <c r="C2324" s="15"/>
      <c r="D2324" s="15"/>
      <c r="E2324" s="15"/>
    </row>
    <row r="2325" spans="1:5" ht="15.75">
      <c r="A2325" s="16"/>
      <c r="B2325" s="15"/>
      <c r="C2325" s="15"/>
      <c r="D2325" s="15"/>
      <c r="E2325" s="15"/>
    </row>
    <row r="2326" spans="1:5" ht="15.75">
      <c r="A2326" s="16"/>
      <c r="B2326" s="15"/>
      <c r="C2326" s="15"/>
      <c r="D2326" s="15"/>
      <c r="E2326" s="15"/>
    </row>
    <row r="2327" spans="1:5" ht="15.75">
      <c r="A2327" s="16"/>
      <c r="B2327" s="15"/>
      <c r="C2327" s="15"/>
      <c r="D2327" s="15"/>
      <c r="E2327" s="15"/>
    </row>
    <row r="2328" spans="1:5" ht="15.75">
      <c r="A2328" s="16"/>
      <c r="B2328" s="15"/>
      <c r="C2328" s="15"/>
      <c r="D2328" s="15"/>
      <c r="E2328" s="15"/>
    </row>
    <row r="2329" spans="1:5" ht="15.75">
      <c r="A2329" s="16"/>
      <c r="B2329" s="15"/>
      <c r="C2329" s="15"/>
      <c r="D2329" s="15"/>
      <c r="E2329" s="15"/>
    </row>
    <row r="2330" spans="1:5" ht="15.75">
      <c r="A2330" s="16"/>
      <c r="B2330" s="15"/>
      <c r="C2330" s="15"/>
      <c r="D2330" s="15"/>
      <c r="E2330" s="15"/>
    </row>
    <row r="2331" spans="1:5" ht="15.75">
      <c r="A2331" s="16"/>
      <c r="B2331" s="15"/>
      <c r="C2331" s="15"/>
      <c r="D2331" s="15"/>
      <c r="E2331" s="15"/>
    </row>
    <row r="2332" spans="1:5" ht="15.75">
      <c r="A2332" s="16"/>
      <c r="B2332" s="15"/>
      <c r="C2332" s="15"/>
      <c r="D2332" s="15"/>
      <c r="E2332" s="15"/>
    </row>
    <row r="2333" spans="1:5" ht="15.75">
      <c r="A2333" s="16"/>
      <c r="B2333" s="15"/>
      <c r="C2333" s="15"/>
      <c r="D2333" s="15"/>
      <c r="E2333" s="15"/>
    </row>
    <row r="2334" spans="1:5" ht="15.75">
      <c r="A2334" s="16"/>
      <c r="B2334" s="15"/>
      <c r="C2334" s="15"/>
      <c r="D2334" s="15"/>
      <c r="E2334" s="15"/>
    </row>
    <row r="2335" spans="1:5" ht="15.75">
      <c r="A2335" s="16"/>
      <c r="B2335" s="15"/>
      <c r="C2335" s="15"/>
      <c r="D2335" s="15"/>
      <c r="E2335" s="15"/>
    </row>
    <row r="2336" spans="1:5" ht="15.75">
      <c r="A2336" s="16"/>
      <c r="B2336" s="15"/>
      <c r="C2336" s="15"/>
      <c r="D2336" s="15"/>
      <c r="E2336" s="15"/>
    </row>
    <row r="2337" spans="1:5" ht="15.75">
      <c r="A2337" s="16"/>
      <c r="B2337" s="15"/>
      <c r="C2337" s="15"/>
      <c r="D2337" s="15"/>
      <c r="E2337" s="15"/>
    </row>
    <row r="2338" spans="1:5" ht="15.75">
      <c r="A2338" s="16"/>
      <c r="B2338" s="15"/>
      <c r="C2338" s="15"/>
      <c r="D2338" s="15"/>
      <c r="E2338" s="15"/>
    </row>
    <row r="2339" spans="1:5" ht="15.75">
      <c r="A2339" s="16"/>
      <c r="B2339" s="15"/>
      <c r="C2339" s="15"/>
      <c r="D2339" s="15"/>
      <c r="E2339" s="15"/>
    </row>
    <row r="2340" spans="1:5" ht="15.75">
      <c r="A2340" s="16"/>
      <c r="B2340" s="15"/>
      <c r="C2340" s="15"/>
      <c r="D2340" s="15"/>
      <c r="E2340" s="15"/>
    </row>
    <row r="2341" spans="1:5" ht="15.75">
      <c r="A2341" s="16"/>
      <c r="B2341" s="15"/>
      <c r="C2341" s="15"/>
      <c r="D2341" s="15"/>
      <c r="E2341" s="15"/>
    </row>
    <row r="2342" spans="1:5" ht="15.75">
      <c r="A2342" s="16"/>
      <c r="B2342" s="15"/>
      <c r="C2342" s="15"/>
      <c r="D2342" s="15"/>
      <c r="E2342" s="15"/>
    </row>
    <row r="2343" spans="1:5" ht="15.75">
      <c r="A2343" s="16"/>
      <c r="B2343" s="15"/>
      <c r="C2343" s="15"/>
      <c r="D2343" s="15"/>
      <c r="E2343" s="15"/>
    </row>
    <row r="2344" spans="1:5" ht="15.75">
      <c r="A2344" s="16"/>
      <c r="B2344" s="15"/>
      <c r="C2344" s="15"/>
      <c r="D2344" s="15"/>
      <c r="E2344" s="15"/>
    </row>
    <row r="2345" spans="1:5" ht="15.75">
      <c r="A2345" s="16"/>
      <c r="B2345" s="15"/>
      <c r="C2345" s="15"/>
      <c r="D2345" s="15"/>
      <c r="E2345" s="15"/>
    </row>
    <row r="2346" spans="1:5" ht="15.75">
      <c r="A2346" s="16"/>
      <c r="B2346" s="15"/>
      <c r="C2346" s="15"/>
      <c r="D2346" s="15"/>
      <c r="E2346" s="15"/>
    </row>
    <row r="2347" spans="1:5" ht="15.75">
      <c r="A2347" s="16"/>
      <c r="B2347" s="15"/>
      <c r="C2347" s="15"/>
      <c r="D2347" s="15"/>
      <c r="E2347" s="15"/>
    </row>
    <row r="2348" spans="1:5" ht="15.75">
      <c r="A2348" s="16"/>
      <c r="B2348" s="15"/>
      <c r="C2348" s="15"/>
      <c r="D2348" s="15"/>
      <c r="E2348" s="15"/>
    </row>
    <row r="2349" spans="1:5" ht="15.75">
      <c r="A2349" s="16"/>
      <c r="B2349" s="15"/>
      <c r="C2349" s="15"/>
      <c r="D2349" s="15"/>
      <c r="E2349" s="15"/>
    </row>
    <row r="2350" spans="1:5" ht="15.75">
      <c r="A2350" s="16"/>
      <c r="B2350" s="15"/>
      <c r="C2350" s="15"/>
      <c r="D2350" s="15"/>
      <c r="E2350" s="15"/>
    </row>
    <row r="2351" spans="1:5" ht="15.75">
      <c r="A2351" s="16"/>
      <c r="B2351" s="15"/>
      <c r="C2351" s="15"/>
      <c r="D2351" s="15"/>
      <c r="E2351" s="15"/>
    </row>
    <row r="2352" spans="1:5" ht="15.75">
      <c r="A2352" s="16"/>
      <c r="B2352" s="15"/>
      <c r="C2352" s="15"/>
      <c r="D2352" s="15"/>
      <c r="E2352" s="15"/>
    </row>
    <row r="2353" spans="1:5" ht="15.75">
      <c r="A2353" s="16"/>
      <c r="B2353" s="15"/>
      <c r="C2353" s="15"/>
      <c r="D2353" s="15"/>
      <c r="E2353" s="15"/>
    </row>
    <row r="2354" spans="1:5" ht="15.75">
      <c r="A2354" s="16"/>
      <c r="B2354" s="15"/>
      <c r="C2354" s="15"/>
      <c r="D2354" s="15"/>
      <c r="E2354" s="15"/>
    </row>
    <row r="2355" spans="1:5" ht="15.75">
      <c r="A2355" s="16"/>
      <c r="B2355" s="15"/>
      <c r="C2355" s="15"/>
      <c r="D2355" s="15"/>
      <c r="E2355" s="15"/>
    </row>
    <row r="2356" spans="1:5" ht="15.75">
      <c r="A2356" s="16"/>
      <c r="B2356" s="15"/>
      <c r="C2356" s="15"/>
      <c r="D2356" s="15"/>
      <c r="E2356" s="15"/>
    </row>
    <row r="2357" spans="1:5" ht="15.75">
      <c r="A2357" s="16"/>
      <c r="B2357" s="15"/>
      <c r="C2357" s="15"/>
      <c r="D2357" s="15"/>
      <c r="E2357" s="15"/>
    </row>
    <row r="2358" spans="1:5" ht="15.75">
      <c r="A2358" s="16"/>
      <c r="B2358" s="15"/>
      <c r="C2358" s="15"/>
      <c r="D2358" s="15"/>
      <c r="E2358" s="15"/>
    </row>
    <row r="2359" spans="1:5" ht="15.75">
      <c r="A2359" s="16"/>
      <c r="B2359" s="15"/>
      <c r="C2359" s="15"/>
      <c r="D2359" s="15"/>
      <c r="E2359" s="15"/>
    </row>
    <row r="2360" spans="1:5" ht="15.75">
      <c r="A2360" s="16"/>
      <c r="B2360" s="15"/>
      <c r="C2360" s="15"/>
      <c r="D2360" s="15"/>
      <c r="E2360" s="15"/>
    </row>
    <row r="2361" spans="1:5" ht="15.75">
      <c r="A2361" s="16"/>
      <c r="B2361" s="15"/>
      <c r="C2361" s="15"/>
      <c r="D2361" s="15"/>
      <c r="E2361" s="15"/>
    </row>
    <row r="2362" spans="1:5" ht="15.75">
      <c r="A2362" s="16"/>
      <c r="B2362" s="15"/>
      <c r="C2362" s="15"/>
      <c r="D2362" s="15"/>
      <c r="E2362" s="15"/>
    </row>
    <row r="2363" spans="1:5" ht="15.75">
      <c r="A2363" s="16"/>
      <c r="B2363" s="15"/>
      <c r="C2363" s="15"/>
      <c r="D2363" s="15"/>
      <c r="E2363" s="15"/>
    </row>
    <row r="2364" spans="1:5" ht="15.75">
      <c r="A2364" s="16"/>
      <c r="B2364" s="15"/>
      <c r="C2364" s="15"/>
      <c r="D2364" s="15"/>
      <c r="E2364" s="15"/>
    </row>
    <row r="2365" spans="1:5" ht="15.75">
      <c r="A2365" s="16"/>
      <c r="B2365" s="15"/>
      <c r="C2365" s="15"/>
      <c r="D2365" s="15"/>
      <c r="E2365" s="15"/>
    </row>
    <row r="2366" spans="1:5" ht="15.75">
      <c r="A2366" s="16"/>
      <c r="B2366" s="15"/>
      <c r="C2366" s="15"/>
      <c r="D2366" s="15"/>
      <c r="E2366" s="15"/>
    </row>
    <row r="2367" spans="1:5" ht="15.75">
      <c r="A2367" s="16"/>
      <c r="B2367" s="15"/>
      <c r="C2367" s="15"/>
      <c r="D2367" s="15"/>
      <c r="E2367" s="15"/>
    </row>
    <row r="2368" spans="1:5" ht="15.75">
      <c r="A2368" s="16"/>
      <c r="B2368" s="15"/>
      <c r="C2368" s="15"/>
      <c r="D2368" s="15"/>
      <c r="E2368" s="15"/>
    </row>
    <row r="2369" spans="1:5" ht="15.75">
      <c r="A2369" s="16"/>
      <c r="B2369" s="15"/>
      <c r="C2369" s="15"/>
      <c r="D2369" s="15"/>
      <c r="E2369" s="15"/>
    </row>
    <row r="2370" spans="1:5" ht="15.75">
      <c r="A2370" s="16"/>
      <c r="B2370" s="15"/>
      <c r="C2370" s="15"/>
      <c r="D2370" s="15"/>
      <c r="E2370" s="15"/>
    </row>
    <row r="2371" spans="1:5" ht="15.75">
      <c r="A2371" s="16"/>
      <c r="B2371" s="15"/>
      <c r="C2371" s="15"/>
      <c r="D2371" s="15"/>
      <c r="E2371" s="15"/>
    </row>
    <row r="2372" spans="1:5" ht="15.75">
      <c r="A2372" s="16"/>
      <c r="B2372" s="15"/>
      <c r="C2372" s="15"/>
      <c r="D2372" s="15"/>
      <c r="E2372" s="15"/>
    </row>
    <row r="2373" spans="1:5" ht="15.75">
      <c r="A2373" s="16"/>
      <c r="B2373" s="15"/>
      <c r="C2373" s="15"/>
      <c r="D2373" s="15"/>
      <c r="E2373" s="15"/>
    </row>
    <row r="2374" spans="1:5" ht="15.75">
      <c r="A2374" s="16"/>
      <c r="B2374" s="15"/>
      <c r="C2374" s="15"/>
      <c r="D2374" s="15"/>
      <c r="E2374" s="15"/>
    </row>
    <row r="2375" spans="1:5" ht="15.75">
      <c r="A2375" s="16"/>
      <c r="B2375" s="15"/>
      <c r="C2375" s="15"/>
      <c r="D2375" s="15"/>
      <c r="E2375" s="15"/>
    </row>
    <row r="2376" spans="1:5" ht="15.75">
      <c r="A2376" s="16"/>
      <c r="B2376" s="15"/>
      <c r="C2376" s="15"/>
      <c r="D2376" s="15"/>
      <c r="E2376" s="15"/>
    </row>
    <row r="2377" spans="1:5" ht="15.75">
      <c r="A2377" s="16"/>
      <c r="B2377" s="15"/>
      <c r="C2377" s="15"/>
      <c r="D2377" s="15"/>
      <c r="E2377" s="15"/>
    </row>
    <row r="2378" spans="1:5" ht="15.75">
      <c r="A2378" s="16"/>
      <c r="B2378" s="15"/>
      <c r="C2378" s="15"/>
      <c r="D2378" s="15"/>
      <c r="E2378" s="15"/>
    </row>
    <row r="2379" spans="1:5" ht="15.75">
      <c r="A2379" s="16"/>
      <c r="B2379" s="15"/>
      <c r="C2379" s="15"/>
      <c r="D2379" s="15"/>
      <c r="E2379" s="15"/>
    </row>
    <row r="2380" spans="1:5" ht="15.75">
      <c r="A2380" s="16"/>
      <c r="B2380" s="15"/>
      <c r="C2380" s="15"/>
      <c r="D2380" s="15"/>
      <c r="E2380" s="15"/>
    </row>
    <row r="2381" spans="1:5" ht="15.75">
      <c r="A2381" s="16"/>
      <c r="B2381" s="15"/>
      <c r="C2381" s="15"/>
      <c r="D2381" s="15"/>
      <c r="E2381" s="15"/>
    </row>
    <row r="2382" spans="1:5" ht="15.75">
      <c r="A2382" s="16"/>
      <c r="B2382" s="15"/>
      <c r="C2382" s="15"/>
      <c r="D2382" s="15"/>
      <c r="E2382" s="15"/>
    </row>
    <row r="2383" spans="1:5" ht="15.75">
      <c r="A2383" s="16"/>
      <c r="B2383" s="15"/>
      <c r="C2383" s="15"/>
      <c r="D2383" s="15"/>
      <c r="E2383" s="15"/>
    </row>
    <row r="2384" spans="1:5" ht="15.75">
      <c r="A2384" s="16"/>
      <c r="B2384" s="15"/>
      <c r="C2384" s="15"/>
      <c r="D2384" s="15"/>
      <c r="E2384" s="15"/>
    </row>
    <row r="2385" spans="1:5" ht="15.75">
      <c r="A2385" s="16"/>
      <c r="B2385" s="15"/>
      <c r="C2385" s="15"/>
      <c r="D2385" s="15"/>
      <c r="E2385" s="15"/>
    </row>
    <row r="2386" spans="1:5" ht="15.75">
      <c r="A2386" s="16"/>
      <c r="B2386" s="15"/>
      <c r="C2386" s="15"/>
      <c r="D2386" s="15"/>
      <c r="E2386" s="15"/>
    </row>
    <row r="2387" spans="1:5" ht="15.75">
      <c r="A2387" s="16"/>
      <c r="B2387" s="15"/>
      <c r="C2387" s="15"/>
      <c r="D2387" s="15"/>
      <c r="E2387" s="15"/>
    </row>
    <row r="2388" spans="1:5" ht="15.75">
      <c r="A2388" s="16"/>
      <c r="B2388" s="15"/>
      <c r="C2388" s="15"/>
      <c r="D2388" s="15"/>
      <c r="E2388" s="15"/>
    </row>
    <row r="2389" spans="1:5" ht="15.75">
      <c r="A2389" s="16"/>
      <c r="B2389" s="15"/>
      <c r="C2389" s="15"/>
      <c r="D2389" s="15"/>
      <c r="E2389" s="15"/>
    </row>
    <row r="2390" spans="1:5" ht="15.75">
      <c r="A2390" s="16"/>
      <c r="B2390" s="15"/>
      <c r="C2390" s="15"/>
      <c r="D2390" s="15"/>
      <c r="E2390" s="15"/>
    </row>
    <row r="2391" spans="1:5" ht="15.75">
      <c r="A2391" s="16"/>
      <c r="B2391" s="15"/>
      <c r="C2391" s="15"/>
      <c r="D2391" s="15"/>
      <c r="E2391" s="15"/>
    </row>
    <row r="2392" spans="1:5" ht="15.75">
      <c r="A2392" s="16"/>
      <c r="B2392" s="15"/>
      <c r="C2392" s="15"/>
      <c r="D2392" s="15"/>
      <c r="E2392" s="15"/>
    </row>
    <row r="2393" spans="1:5" ht="15.75">
      <c r="A2393" s="16"/>
      <c r="B2393" s="15"/>
      <c r="C2393" s="15"/>
      <c r="D2393" s="15"/>
      <c r="E2393" s="15"/>
    </row>
    <row r="2394" spans="1:5" ht="15.75">
      <c r="A2394" s="16"/>
      <c r="B2394" s="15"/>
      <c r="C2394" s="15"/>
      <c r="D2394" s="15"/>
      <c r="E2394" s="15"/>
    </row>
    <row r="2395" spans="1:5" ht="15.75">
      <c r="A2395" s="16"/>
      <c r="B2395" s="15"/>
      <c r="C2395" s="15"/>
      <c r="D2395" s="15"/>
      <c r="E2395" s="15"/>
    </row>
    <row r="2396" spans="1:5" ht="15.75">
      <c r="A2396" s="16"/>
      <c r="B2396" s="15"/>
      <c r="C2396" s="15"/>
      <c r="D2396" s="15"/>
      <c r="E2396" s="15"/>
    </row>
    <row r="2397" spans="1:5" ht="15.75">
      <c r="A2397" s="16"/>
      <c r="B2397" s="15"/>
      <c r="C2397" s="15"/>
      <c r="D2397" s="15"/>
      <c r="E2397" s="15"/>
    </row>
    <row r="2398" spans="1:5" ht="15.75">
      <c r="A2398" s="16"/>
      <c r="B2398" s="15"/>
      <c r="C2398" s="15"/>
      <c r="D2398" s="15"/>
      <c r="E2398" s="15"/>
    </row>
    <row r="2399" spans="1:5" ht="15.75">
      <c r="A2399" s="16"/>
      <c r="B2399" s="15"/>
      <c r="C2399" s="15"/>
      <c r="D2399" s="15"/>
      <c r="E2399" s="15"/>
    </row>
    <row r="2400" spans="1:5" ht="15.75">
      <c r="A2400" s="16"/>
      <c r="B2400" s="15"/>
      <c r="C2400" s="15"/>
      <c r="D2400" s="15"/>
      <c r="E2400" s="15"/>
    </row>
    <row r="2401" spans="1:5" ht="15.75">
      <c r="A2401" s="16"/>
      <c r="B2401" s="15"/>
      <c r="C2401" s="15"/>
      <c r="D2401" s="15"/>
      <c r="E2401" s="15"/>
    </row>
    <row r="2402" spans="1:5" ht="15.75">
      <c r="A2402" s="16"/>
      <c r="B2402" s="15"/>
      <c r="C2402" s="15"/>
      <c r="D2402" s="15"/>
      <c r="E2402" s="15"/>
    </row>
    <row r="2403" spans="1:5" ht="15.75">
      <c r="A2403" s="16"/>
      <c r="B2403" s="15"/>
      <c r="C2403" s="15"/>
      <c r="D2403" s="15"/>
      <c r="E2403" s="15"/>
    </row>
    <row r="2404" spans="1:5" ht="15.75">
      <c r="A2404" s="16"/>
      <c r="B2404" s="15"/>
      <c r="C2404" s="15"/>
      <c r="D2404" s="15"/>
      <c r="E2404" s="15"/>
    </row>
    <row r="2405" spans="1:5" ht="15.75">
      <c r="A2405" s="16"/>
      <c r="B2405" s="15"/>
      <c r="C2405" s="15"/>
      <c r="D2405" s="15"/>
      <c r="E2405" s="15"/>
    </row>
    <row r="2406" spans="1:5" ht="15.75">
      <c r="A2406" s="16"/>
      <c r="B2406" s="15"/>
      <c r="C2406" s="15"/>
      <c r="D2406" s="15"/>
      <c r="E2406" s="15"/>
    </row>
    <row r="2407" spans="1:5" ht="15.75">
      <c r="A2407" s="16"/>
      <c r="B2407" s="15"/>
      <c r="C2407" s="15"/>
      <c r="D2407" s="15"/>
      <c r="E2407" s="15"/>
    </row>
    <row r="2408" spans="1:5" ht="15.75">
      <c r="A2408" s="16"/>
      <c r="B2408" s="15"/>
      <c r="C2408" s="15"/>
      <c r="D2408" s="15"/>
      <c r="E2408" s="15"/>
    </row>
    <row r="2409" spans="1:5" ht="15.75">
      <c r="A2409" s="16"/>
      <c r="B2409" s="15"/>
      <c r="C2409" s="15"/>
      <c r="D2409" s="15"/>
      <c r="E2409" s="15"/>
    </row>
    <row r="2410" spans="1:5" ht="15.75">
      <c r="A2410" s="16"/>
      <c r="B2410" s="15"/>
      <c r="C2410" s="15"/>
      <c r="D2410" s="15"/>
      <c r="E2410" s="15"/>
    </row>
    <row r="2411" spans="1:5" ht="15.75">
      <c r="A2411" s="16"/>
      <c r="B2411" s="15"/>
      <c r="C2411" s="15"/>
      <c r="D2411" s="15"/>
      <c r="E2411" s="15"/>
    </row>
    <row r="2412" spans="1:5" ht="15.75">
      <c r="A2412" s="16"/>
      <c r="B2412" s="15"/>
      <c r="C2412" s="15"/>
      <c r="D2412" s="15"/>
      <c r="E2412" s="15"/>
    </row>
    <row r="2413" spans="1:5" ht="15.75">
      <c r="A2413" s="16"/>
      <c r="B2413" s="15"/>
      <c r="C2413" s="15"/>
      <c r="D2413" s="15"/>
      <c r="E2413" s="15"/>
    </row>
    <row r="2414" spans="1:5" ht="15.75">
      <c r="A2414" s="16"/>
      <c r="B2414" s="15"/>
      <c r="C2414" s="15"/>
      <c r="D2414" s="15"/>
      <c r="E2414" s="15"/>
    </row>
    <row r="2415" spans="1:5" ht="15.75">
      <c r="A2415" s="16"/>
      <c r="B2415" s="15"/>
      <c r="C2415" s="15"/>
      <c r="D2415" s="15"/>
      <c r="E2415" s="15"/>
    </row>
    <row r="2416" spans="1:5" ht="15.75">
      <c r="A2416" s="16"/>
      <c r="B2416" s="15"/>
      <c r="C2416" s="15"/>
      <c r="D2416" s="15"/>
      <c r="E2416" s="15"/>
    </row>
    <row r="2417" spans="1:5" ht="15.75">
      <c r="A2417" s="16"/>
      <c r="B2417" s="15"/>
      <c r="C2417" s="15"/>
      <c r="D2417" s="15"/>
      <c r="E2417" s="15"/>
    </row>
    <row r="2418" spans="1:5" ht="15.75">
      <c r="A2418" s="16"/>
      <c r="B2418" s="15"/>
      <c r="C2418" s="15"/>
      <c r="D2418" s="15"/>
      <c r="E2418" s="15"/>
    </row>
    <row r="2419" spans="1:5" ht="15.75">
      <c r="A2419" s="16"/>
      <c r="B2419" s="15"/>
      <c r="C2419" s="15"/>
      <c r="D2419" s="15"/>
      <c r="E2419" s="15"/>
    </row>
    <row r="2420" spans="1:5" ht="15.75">
      <c r="A2420" s="16"/>
      <c r="B2420" s="15"/>
      <c r="C2420" s="15"/>
      <c r="D2420" s="15"/>
      <c r="E2420" s="15"/>
    </row>
    <row r="2421" spans="1:5" ht="15.75">
      <c r="A2421" s="16"/>
      <c r="B2421" s="15"/>
      <c r="C2421" s="15"/>
      <c r="D2421" s="15"/>
      <c r="E2421" s="15"/>
    </row>
    <row r="2422" spans="1:5" ht="15.75">
      <c r="A2422" s="16"/>
      <c r="B2422" s="15"/>
      <c r="C2422" s="15"/>
      <c r="D2422" s="15"/>
      <c r="E2422" s="15"/>
    </row>
    <row r="2423" spans="1:5" ht="15.75">
      <c r="A2423" s="16"/>
      <c r="B2423" s="15"/>
      <c r="C2423" s="15"/>
      <c r="D2423" s="15"/>
      <c r="E2423" s="15"/>
    </row>
    <row r="2424" spans="1:5" ht="15.75">
      <c r="A2424" s="16"/>
      <c r="B2424" s="15"/>
      <c r="C2424" s="15"/>
      <c r="D2424" s="15"/>
      <c r="E2424" s="15"/>
    </row>
    <row r="2425" spans="1:5" ht="15.75">
      <c r="A2425" s="16"/>
      <c r="B2425" s="15"/>
      <c r="C2425" s="15"/>
      <c r="D2425" s="15"/>
      <c r="E2425" s="15"/>
    </row>
    <row r="2426" spans="1:5" ht="15.75">
      <c r="A2426" s="16"/>
      <c r="B2426" s="15"/>
      <c r="C2426" s="15"/>
      <c r="D2426" s="15"/>
      <c r="E2426" s="15"/>
    </row>
    <row r="2427" spans="1:5" ht="15.75">
      <c r="A2427" s="16"/>
      <c r="B2427" s="15"/>
      <c r="C2427" s="15"/>
      <c r="D2427" s="15"/>
      <c r="E2427" s="15"/>
    </row>
    <row r="2428" spans="1:5" ht="15.75">
      <c r="A2428" s="16"/>
      <c r="B2428" s="15"/>
      <c r="C2428" s="15"/>
      <c r="D2428" s="15"/>
      <c r="E2428" s="15"/>
    </row>
    <row r="2429" spans="1:5" ht="15.75">
      <c r="A2429" s="16"/>
      <c r="B2429" s="15"/>
      <c r="C2429" s="15"/>
      <c r="D2429" s="15"/>
      <c r="E2429" s="15"/>
    </row>
    <row r="2430" spans="1:5" ht="15.75">
      <c r="A2430" s="16"/>
      <c r="B2430" s="15"/>
      <c r="C2430" s="15"/>
      <c r="D2430" s="15"/>
      <c r="E2430" s="15"/>
    </row>
    <row r="2431" spans="1:5" ht="15.75">
      <c r="A2431" s="16"/>
      <c r="B2431" s="15"/>
      <c r="C2431" s="15"/>
      <c r="D2431" s="15"/>
      <c r="E2431" s="15"/>
    </row>
    <row r="2432" spans="1:5" ht="15.75">
      <c r="A2432" s="16"/>
      <c r="B2432" s="15"/>
      <c r="C2432" s="15"/>
      <c r="D2432" s="15"/>
      <c r="E2432" s="15"/>
    </row>
    <row r="2433" spans="1:5" ht="15.75">
      <c r="A2433" s="16"/>
      <c r="B2433" s="15"/>
      <c r="C2433" s="15"/>
      <c r="D2433" s="15"/>
      <c r="E2433" s="15"/>
    </row>
    <row r="2434" spans="1:5" ht="15.75">
      <c r="A2434" s="16"/>
      <c r="B2434" s="15"/>
      <c r="C2434" s="15"/>
      <c r="D2434" s="15"/>
      <c r="E2434" s="15"/>
    </row>
    <row r="2435" spans="1:5" ht="15.75">
      <c r="A2435" s="16"/>
      <c r="B2435" s="15"/>
      <c r="C2435" s="15"/>
      <c r="D2435" s="15"/>
      <c r="E2435" s="15"/>
    </row>
    <row r="2436" spans="1:5" ht="15.75">
      <c r="A2436" s="16"/>
      <c r="B2436" s="15"/>
      <c r="C2436" s="15"/>
      <c r="D2436" s="15"/>
      <c r="E2436" s="15"/>
    </row>
    <row r="2437" spans="1:5" ht="15.75">
      <c r="A2437" s="16"/>
      <c r="B2437" s="15"/>
      <c r="C2437" s="15"/>
      <c r="D2437" s="15"/>
      <c r="E2437" s="15"/>
    </row>
    <row r="2438" spans="1:5" ht="15.75">
      <c r="A2438" s="16"/>
      <c r="B2438" s="15"/>
      <c r="C2438" s="15"/>
      <c r="D2438" s="15"/>
      <c r="E2438" s="15"/>
    </row>
    <row r="2439" spans="1:5" ht="15.75">
      <c r="A2439" s="16"/>
      <c r="B2439" s="15"/>
      <c r="C2439" s="15"/>
      <c r="D2439" s="15"/>
      <c r="E2439" s="15"/>
    </row>
    <row r="2440" spans="1:5" ht="15.75">
      <c r="A2440" s="16"/>
      <c r="B2440" s="15"/>
      <c r="C2440" s="15"/>
      <c r="D2440" s="15"/>
      <c r="E2440" s="15"/>
    </row>
    <row r="2441" spans="1:5" ht="15.75">
      <c r="A2441" s="16"/>
      <c r="B2441" s="15"/>
      <c r="C2441" s="15"/>
      <c r="D2441" s="15"/>
      <c r="E2441" s="15"/>
    </row>
    <row r="2442" spans="1:5" ht="15.75">
      <c r="A2442" s="16"/>
      <c r="B2442" s="15"/>
      <c r="C2442" s="15"/>
      <c r="D2442" s="15"/>
      <c r="E2442" s="15"/>
    </row>
    <row r="2443" spans="1:5" ht="15.75">
      <c r="A2443" s="16"/>
      <c r="B2443" s="15"/>
      <c r="C2443" s="15"/>
      <c r="D2443" s="15"/>
      <c r="E2443" s="15"/>
    </row>
    <row r="2444" spans="1:5" ht="15.75">
      <c r="A2444" s="16"/>
      <c r="B2444" s="15"/>
      <c r="C2444" s="15"/>
      <c r="D2444" s="15"/>
      <c r="E2444" s="15"/>
    </row>
    <row r="2445" spans="1:5" ht="15.75">
      <c r="A2445" s="16"/>
      <c r="B2445" s="15"/>
      <c r="C2445" s="15"/>
      <c r="D2445" s="15"/>
      <c r="E2445" s="15"/>
    </row>
    <row r="2446" spans="1:5" ht="15.75">
      <c r="A2446" s="16"/>
      <c r="B2446" s="15"/>
      <c r="C2446" s="15"/>
      <c r="D2446" s="15"/>
      <c r="E2446" s="15"/>
    </row>
    <row r="2447" spans="1:5" ht="15.75">
      <c r="A2447" s="16"/>
      <c r="B2447" s="15"/>
      <c r="C2447" s="15"/>
      <c r="D2447" s="15"/>
      <c r="E2447" s="15"/>
    </row>
    <row r="2448" spans="1:5" ht="15.75">
      <c r="A2448" s="16"/>
      <c r="B2448" s="15"/>
      <c r="C2448" s="15"/>
      <c r="D2448" s="15"/>
      <c r="E2448" s="15"/>
    </row>
    <row r="2449" spans="1:5" ht="15.75">
      <c r="A2449" s="16"/>
      <c r="B2449" s="15"/>
      <c r="C2449" s="15"/>
      <c r="D2449" s="15"/>
      <c r="E2449" s="15"/>
    </row>
    <row r="2450" spans="1:5" ht="15.75">
      <c r="A2450" s="16"/>
      <c r="B2450" s="15"/>
      <c r="C2450" s="15"/>
      <c r="D2450" s="15"/>
      <c r="E2450" s="15"/>
    </row>
    <row r="2451" spans="1:5" ht="15.75">
      <c r="A2451" s="16"/>
      <c r="B2451" s="15"/>
      <c r="C2451" s="15"/>
      <c r="D2451" s="15"/>
      <c r="E2451" s="15"/>
    </row>
    <row r="2452" spans="1:5" ht="15.75">
      <c r="A2452" s="16"/>
      <c r="B2452" s="15"/>
      <c r="C2452" s="15"/>
      <c r="D2452" s="15"/>
      <c r="E2452" s="15"/>
    </row>
    <row r="2453" spans="1:5" ht="15.75">
      <c r="A2453" s="16"/>
      <c r="B2453" s="15"/>
      <c r="C2453" s="15"/>
      <c r="D2453" s="15"/>
      <c r="E2453" s="15"/>
    </row>
    <row r="2454" spans="1:5" ht="15.75">
      <c r="A2454" s="16"/>
      <c r="B2454" s="15"/>
      <c r="C2454" s="15"/>
      <c r="D2454" s="15"/>
      <c r="E2454" s="15"/>
    </row>
    <row r="2455" spans="1:5" ht="15.75">
      <c r="A2455" s="16"/>
      <c r="B2455" s="15"/>
      <c r="C2455" s="15"/>
      <c r="D2455" s="15"/>
      <c r="E2455" s="15"/>
    </row>
    <row r="2456" spans="1:5" ht="15.75">
      <c r="A2456" s="16"/>
      <c r="B2456" s="15"/>
      <c r="C2456" s="15"/>
      <c r="D2456" s="15"/>
      <c r="E2456" s="15"/>
    </row>
    <row r="2457" spans="1:5" ht="15.75">
      <c r="A2457" s="16"/>
      <c r="B2457" s="15"/>
      <c r="C2457" s="15"/>
      <c r="D2457" s="15"/>
      <c r="E2457" s="15"/>
    </row>
    <row r="2458" spans="1:5" ht="15.75">
      <c r="A2458" s="16"/>
      <c r="B2458" s="15"/>
      <c r="C2458" s="15"/>
      <c r="D2458" s="15"/>
      <c r="E2458" s="15"/>
    </row>
    <row r="2459" spans="1:5" ht="15.75">
      <c r="A2459" s="16"/>
      <c r="B2459" s="15"/>
      <c r="C2459" s="15"/>
      <c r="D2459" s="15"/>
      <c r="E2459" s="15"/>
    </row>
    <row r="2460" spans="1:5" ht="15.75">
      <c r="A2460" s="16"/>
      <c r="B2460" s="15"/>
      <c r="C2460" s="15"/>
      <c r="D2460" s="15"/>
      <c r="E2460" s="15"/>
    </row>
    <row r="2461" spans="1:5" ht="15.75">
      <c r="A2461" s="16"/>
      <c r="B2461" s="15"/>
      <c r="C2461" s="15"/>
      <c r="D2461" s="15"/>
      <c r="E2461" s="15"/>
    </row>
    <row r="2462" spans="1:5" ht="15.75">
      <c r="A2462" s="16"/>
      <c r="B2462" s="15"/>
      <c r="C2462" s="15"/>
      <c r="D2462" s="15"/>
      <c r="E2462" s="15"/>
    </row>
    <row r="2463" spans="1:5" ht="15.75">
      <c r="A2463" s="16"/>
      <c r="B2463" s="15"/>
      <c r="C2463" s="15"/>
      <c r="D2463" s="15"/>
      <c r="E2463" s="15"/>
    </row>
    <row r="2464" spans="1:5" ht="15.75">
      <c r="A2464" s="16"/>
      <c r="B2464" s="15"/>
      <c r="C2464" s="15"/>
      <c r="D2464" s="15"/>
      <c r="E2464" s="15"/>
    </row>
    <row r="2465" spans="1:5" ht="15.75">
      <c r="A2465" s="16"/>
      <c r="B2465" s="15"/>
      <c r="C2465" s="15"/>
      <c r="D2465" s="15"/>
      <c r="E2465" s="15"/>
    </row>
    <row r="2466" spans="1:5" ht="15.75">
      <c r="A2466" s="16"/>
      <c r="B2466" s="15"/>
      <c r="C2466" s="15"/>
      <c r="D2466" s="15"/>
      <c r="E2466" s="15"/>
    </row>
    <row r="2467" spans="1:5" ht="15.75">
      <c r="A2467" s="16"/>
      <c r="B2467" s="15"/>
      <c r="C2467" s="15"/>
      <c r="D2467" s="15"/>
      <c r="E2467" s="15"/>
    </row>
    <row r="2468" spans="1:5" ht="15.75">
      <c r="A2468" s="16"/>
      <c r="B2468" s="15"/>
      <c r="C2468" s="15"/>
      <c r="D2468" s="15"/>
      <c r="E2468" s="15"/>
    </row>
    <row r="2469" spans="1:5" ht="15.75">
      <c r="A2469" s="16"/>
      <c r="B2469" s="15"/>
      <c r="C2469" s="15"/>
      <c r="D2469" s="15"/>
      <c r="E2469" s="15"/>
    </row>
    <row r="2470" spans="1:5" ht="15.75">
      <c r="A2470" s="16"/>
      <c r="B2470" s="15"/>
      <c r="C2470" s="15"/>
      <c r="D2470" s="15"/>
      <c r="E2470" s="15"/>
    </row>
    <row r="2471" spans="1:5" ht="15.75">
      <c r="A2471" s="16"/>
      <c r="B2471" s="15"/>
      <c r="C2471" s="15"/>
      <c r="D2471" s="15"/>
      <c r="E2471" s="15"/>
    </row>
    <row r="2472" spans="1:5" ht="15.75">
      <c r="A2472" s="16"/>
      <c r="B2472" s="15"/>
      <c r="C2472" s="15"/>
      <c r="D2472" s="15"/>
      <c r="E2472" s="15"/>
    </row>
    <row r="2473" spans="1:5" ht="15.75">
      <c r="A2473" s="16"/>
      <c r="B2473" s="15"/>
      <c r="C2473" s="15"/>
      <c r="D2473" s="15"/>
      <c r="E2473" s="15"/>
    </row>
    <row r="2474" spans="1:5" ht="15.75">
      <c r="A2474" s="16"/>
      <c r="B2474" s="15"/>
      <c r="C2474" s="15"/>
      <c r="D2474" s="15"/>
      <c r="E2474" s="15"/>
    </row>
    <row r="2475" spans="1:5" ht="15.75">
      <c r="A2475" s="16"/>
      <c r="B2475" s="15"/>
      <c r="C2475" s="15"/>
      <c r="D2475" s="15"/>
      <c r="E2475" s="15"/>
    </row>
    <row r="2476" spans="1:5" ht="15.75">
      <c r="A2476" s="16"/>
      <c r="B2476" s="15"/>
      <c r="C2476" s="15"/>
      <c r="D2476" s="15"/>
      <c r="E2476" s="15"/>
    </row>
    <row r="2477" spans="1:5" ht="15.75">
      <c r="A2477" s="16"/>
      <c r="B2477" s="15"/>
      <c r="C2477" s="15"/>
      <c r="D2477" s="15"/>
      <c r="E2477" s="15"/>
    </row>
    <row r="2478" spans="1:5" ht="15.75">
      <c r="A2478" s="16"/>
      <c r="B2478" s="15"/>
      <c r="C2478" s="15"/>
      <c r="D2478" s="15"/>
      <c r="E2478" s="15"/>
    </row>
    <row r="2479" spans="1:5" ht="15.75">
      <c r="A2479" s="16"/>
      <c r="B2479" s="15"/>
      <c r="C2479" s="15"/>
      <c r="D2479" s="15"/>
      <c r="E2479" s="15"/>
    </row>
    <row r="2480" spans="1:5" ht="15.75">
      <c r="A2480" s="16"/>
      <c r="B2480" s="15"/>
      <c r="C2480" s="15"/>
      <c r="D2480" s="15"/>
      <c r="E2480" s="15"/>
    </row>
    <row r="2481" spans="1:5" ht="15.75">
      <c r="A2481" s="16"/>
      <c r="B2481" s="15"/>
      <c r="C2481" s="15"/>
      <c r="D2481" s="15"/>
      <c r="E2481" s="15"/>
    </row>
    <row r="2482" spans="1:5" ht="15.75">
      <c r="A2482" s="16"/>
      <c r="B2482" s="15"/>
      <c r="C2482" s="15"/>
      <c r="D2482" s="15"/>
      <c r="E2482" s="15"/>
    </row>
    <row r="2483" spans="1:5" ht="15.75">
      <c r="A2483" s="16"/>
      <c r="B2483" s="15"/>
      <c r="C2483" s="15"/>
      <c r="D2483" s="15"/>
      <c r="E2483" s="15"/>
    </row>
    <row r="2484" spans="1:5" ht="15.75">
      <c r="A2484" s="16"/>
      <c r="B2484" s="15"/>
      <c r="C2484" s="15"/>
      <c r="D2484" s="15"/>
      <c r="E2484" s="15"/>
    </row>
    <row r="2485" spans="1:5" ht="15.75">
      <c r="A2485" s="16"/>
      <c r="B2485" s="15"/>
      <c r="C2485" s="15"/>
      <c r="D2485" s="15"/>
      <c r="E2485" s="15"/>
    </row>
    <row r="2486" spans="1:5" ht="15.75">
      <c r="A2486" s="16"/>
      <c r="B2486" s="15"/>
      <c r="C2486" s="15"/>
      <c r="D2486" s="15"/>
      <c r="E2486" s="15"/>
    </row>
    <row r="2487" spans="1:5" ht="15.75">
      <c r="A2487" s="16"/>
      <c r="B2487" s="15"/>
      <c r="C2487" s="15"/>
      <c r="D2487" s="15"/>
      <c r="E2487" s="15"/>
    </row>
    <row r="2488" spans="1:5" ht="15.75">
      <c r="A2488" s="16"/>
      <c r="B2488" s="15"/>
      <c r="C2488" s="15"/>
      <c r="D2488" s="15"/>
      <c r="E2488" s="15"/>
    </row>
    <row r="2489" spans="1:5" ht="15.75">
      <c r="A2489" s="16"/>
      <c r="B2489" s="15"/>
      <c r="C2489" s="15"/>
      <c r="D2489" s="15"/>
      <c r="E2489" s="15"/>
    </row>
    <row r="2490" spans="1:5" ht="15.75">
      <c r="A2490" s="16"/>
      <c r="B2490" s="15"/>
      <c r="C2490" s="15"/>
      <c r="D2490" s="15"/>
      <c r="E2490" s="15"/>
    </row>
    <row r="2491" spans="1:5" ht="15.75">
      <c r="A2491" s="16"/>
      <c r="B2491" s="15"/>
      <c r="C2491" s="15"/>
      <c r="D2491" s="15"/>
      <c r="E2491" s="15"/>
    </row>
    <row r="2492" spans="1:5" ht="15.75">
      <c r="A2492" s="16"/>
      <c r="B2492" s="15"/>
      <c r="C2492" s="15"/>
      <c r="D2492" s="15"/>
      <c r="E2492" s="15"/>
    </row>
    <row r="2493" spans="1:5" ht="15.75">
      <c r="A2493" s="16"/>
      <c r="B2493" s="15"/>
      <c r="C2493" s="15"/>
      <c r="D2493" s="15"/>
      <c r="E2493" s="15"/>
    </row>
    <row r="2494" spans="1:5" ht="15.75">
      <c r="A2494" s="16"/>
      <c r="B2494" s="15"/>
      <c r="C2494" s="15"/>
      <c r="D2494" s="15"/>
      <c r="E2494" s="15"/>
    </row>
    <row r="2495" spans="1:5" ht="15.75">
      <c r="A2495" s="16"/>
      <c r="B2495" s="15"/>
      <c r="C2495" s="15"/>
      <c r="D2495" s="15"/>
      <c r="E2495" s="15"/>
    </row>
    <row r="2496" spans="1:5" ht="15.75">
      <c r="A2496" s="16"/>
      <c r="B2496" s="15"/>
      <c r="C2496" s="15"/>
      <c r="D2496" s="15"/>
      <c r="E2496" s="15"/>
    </row>
    <row r="2497" spans="1:5" ht="15.75">
      <c r="A2497" s="16"/>
      <c r="B2497" s="15"/>
      <c r="C2497" s="15"/>
      <c r="D2497" s="15"/>
      <c r="E2497" s="15"/>
    </row>
    <row r="2498" spans="1:5" ht="15.75">
      <c r="A2498" s="16"/>
      <c r="B2498" s="15"/>
      <c r="C2498" s="15"/>
      <c r="D2498" s="15"/>
      <c r="E2498" s="15"/>
    </row>
    <row r="2499" spans="1:5" ht="15.75">
      <c r="A2499" s="16"/>
      <c r="B2499" s="15"/>
      <c r="C2499" s="15"/>
      <c r="D2499" s="15"/>
      <c r="E2499" s="15"/>
    </row>
    <row r="2500" spans="1:5" ht="15.75">
      <c r="A2500" s="16"/>
      <c r="B2500" s="15"/>
      <c r="C2500" s="15"/>
      <c r="D2500" s="15"/>
      <c r="E2500" s="15"/>
    </row>
    <row r="2501" spans="1:5" ht="15.75">
      <c r="A2501" s="16"/>
      <c r="B2501" s="15"/>
      <c r="C2501" s="15"/>
      <c r="D2501" s="15"/>
      <c r="E2501" s="15"/>
    </row>
    <row r="2502" spans="1:5" ht="15.75">
      <c r="A2502" s="16"/>
      <c r="B2502" s="15"/>
      <c r="C2502" s="15"/>
      <c r="D2502" s="15"/>
      <c r="E2502" s="15"/>
    </row>
    <row r="2503" spans="1:5" ht="15.75">
      <c r="A2503" s="16"/>
      <c r="B2503" s="15"/>
      <c r="C2503" s="15"/>
      <c r="D2503" s="15"/>
      <c r="E2503" s="15"/>
    </row>
    <row r="2504" spans="1:5" ht="15.75">
      <c r="A2504" s="16"/>
      <c r="B2504" s="15"/>
      <c r="C2504" s="15"/>
      <c r="D2504" s="15"/>
      <c r="E2504" s="15"/>
    </row>
    <row r="2505" spans="1:5" ht="15.75">
      <c r="A2505" s="16"/>
      <c r="B2505" s="15"/>
      <c r="C2505" s="15"/>
      <c r="D2505" s="15"/>
      <c r="E2505" s="15"/>
    </row>
    <row r="2506" spans="1:5" ht="15.75">
      <c r="A2506" s="16"/>
      <c r="B2506" s="15"/>
      <c r="C2506" s="15"/>
      <c r="D2506" s="15"/>
      <c r="E2506" s="15"/>
    </row>
    <row r="2507" spans="1:5" ht="15.75">
      <c r="A2507" s="16"/>
      <c r="B2507" s="15"/>
      <c r="C2507" s="15"/>
      <c r="D2507" s="15"/>
      <c r="E2507" s="15"/>
    </row>
    <row r="2508" spans="1:5" ht="15.75">
      <c r="A2508" s="16"/>
      <c r="B2508" s="15"/>
      <c r="C2508" s="15"/>
      <c r="D2508" s="15"/>
      <c r="E2508" s="15"/>
    </row>
    <row r="2509" spans="1:5" ht="15.75">
      <c r="A2509" s="16"/>
      <c r="B2509" s="15"/>
      <c r="C2509" s="15"/>
      <c r="D2509" s="15"/>
      <c r="E2509" s="15"/>
    </row>
    <row r="2510" spans="1:5" ht="15.75">
      <c r="A2510" s="16"/>
      <c r="B2510" s="15"/>
      <c r="C2510" s="15"/>
      <c r="D2510" s="15"/>
      <c r="E2510" s="15"/>
    </row>
    <row r="2511" spans="1:5" ht="15.75">
      <c r="A2511" s="16"/>
      <c r="B2511" s="15"/>
      <c r="C2511" s="15"/>
      <c r="D2511" s="15"/>
      <c r="E2511" s="15"/>
    </row>
    <row r="2512" spans="1:5" ht="15.75">
      <c r="A2512" s="16"/>
      <c r="B2512" s="15"/>
      <c r="C2512" s="15"/>
      <c r="D2512" s="15"/>
      <c r="E2512" s="15"/>
    </row>
    <row r="2513" spans="1:5" ht="15.75">
      <c r="A2513" s="16"/>
      <c r="B2513" s="15"/>
      <c r="C2513" s="15"/>
      <c r="D2513" s="15"/>
      <c r="E2513" s="15"/>
    </row>
    <row r="2514" spans="1:5" ht="15.75">
      <c r="A2514" s="16"/>
      <c r="B2514" s="15"/>
      <c r="C2514" s="15"/>
      <c r="D2514" s="15"/>
      <c r="E2514" s="15"/>
    </row>
    <row r="2515" spans="1:5" ht="15.75">
      <c r="A2515" s="16"/>
      <c r="B2515" s="15"/>
      <c r="C2515" s="15"/>
      <c r="D2515" s="15"/>
      <c r="E2515" s="15"/>
    </row>
    <row r="2516" spans="1:5" ht="15.75">
      <c r="A2516" s="16"/>
      <c r="B2516" s="15"/>
      <c r="C2516" s="15"/>
      <c r="D2516" s="15"/>
      <c r="E2516" s="15"/>
    </row>
    <row r="2517" spans="1:5" ht="15.75">
      <c r="A2517" s="16"/>
      <c r="B2517" s="15"/>
      <c r="C2517" s="15"/>
      <c r="D2517" s="15"/>
      <c r="E2517" s="15"/>
    </row>
    <row r="2518" spans="1:5" ht="15.75">
      <c r="A2518" s="16"/>
      <c r="B2518" s="15"/>
      <c r="C2518" s="15"/>
      <c r="D2518" s="15"/>
      <c r="E2518" s="15"/>
    </row>
    <row r="2519" spans="1:5" ht="15.75">
      <c r="A2519" s="16"/>
      <c r="B2519" s="15"/>
      <c r="C2519" s="15"/>
      <c r="D2519" s="15"/>
      <c r="E2519" s="15"/>
    </row>
    <row r="2520" spans="1:5" ht="15.75">
      <c r="A2520" s="16"/>
      <c r="B2520" s="15"/>
      <c r="C2520" s="15"/>
      <c r="D2520" s="15"/>
      <c r="E2520" s="15"/>
    </row>
    <row r="2521" spans="1:5" ht="15.75">
      <c r="A2521" s="16"/>
      <c r="B2521" s="15"/>
      <c r="C2521" s="15"/>
      <c r="D2521" s="15"/>
      <c r="E2521" s="15"/>
    </row>
    <row r="2522" spans="1:5" ht="15.75">
      <c r="A2522" s="16"/>
      <c r="B2522" s="15"/>
      <c r="C2522" s="15"/>
      <c r="D2522" s="15"/>
      <c r="E2522" s="15"/>
    </row>
    <row r="2523" spans="1:5" ht="15.75">
      <c r="A2523" s="16"/>
      <c r="B2523" s="15"/>
      <c r="C2523" s="15"/>
      <c r="D2523" s="15"/>
      <c r="E2523" s="15"/>
    </row>
    <row r="2524" spans="1:5" ht="15.75">
      <c r="A2524" s="16"/>
      <c r="B2524" s="15"/>
      <c r="C2524" s="15"/>
      <c r="D2524" s="15"/>
      <c r="E2524" s="15"/>
    </row>
    <row r="2525" spans="1:5" ht="15.75">
      <c r="A2525" s="16"/>
      <c r="B2525" s="15"/>
      <c r="C2525" s="15"/>
      <c r="D2525" s="15"/>
      <c r="E2525" s="15"/>
    </row>
    <row r="2526" spans="1:5" ht="15.75">
      <c r="A2526" s="16"/>
      <c r="B2526" s="15"/>
      <c r="C2526" s="15"/>
      <c r="D2526" s="15"/>
      <c r="E2526" s="15"/>
    </row>
    <row r="2527" spans="1:5" ht="15.75">
      <c r="A2527" s="16"/>
      <c r="B2527" s="15"/>
      <c r="C2527" s="15"/>
      <c r="D2527" s="15"/>
      <c r="E2527" s="15"/>
    </row>
    <row r="2528" spans="1:5" ht="15.75">
      <c r="A2528" s="16"/>
      <c r="B2528" s="15"/>
      <c r="C2528" s="15"/>
      <c r="D2528" s="15"/>
      <c r="E2528" s="15"/>
    </row>
    <row r="2529" spans="1:5" ht="15.75">
      <c r="A2529" s="16"/>
      <c r="B2529" s="15"/>
      <c r="C2529" s="15"/>
      <c r="D2529" s="15"/>
      <c r="E2529" s="15"/>
    </row>
    <row r="2530" spans="1:5" ht="15.75">
      <c r="A2530" s="16"/>
      <c r="B2530" s="15"/>
      <c r="C2530" s="15"/>
      <c r="D2530" s="15"/>
      <c r="E2530" s="15"/>
    </row>
    <row r="2531" spans="1:5" ht="15.75">
      <c r="A2531" s="16"/>
      <c r="B2531" s="15"/>
      <c r="C2531" s="15"/>
      <c r="D2531" s="15"/>
      <c r="E2531" s="15"/>
    </row>
    <row r="2532" spans="1:5" ht="15.75">
      <c r="A2532" s="16"/>
      <c r="B2532" s="15"/>
      <c r="C2532" s="15"/>
      <c r="D2532" s="15"/>
      <c r="E2532" s="15"/>
    </row>
    <row r="2533" spans="1:5" ht="15.75">
      <c r="A2533" s="16"/>
      <c r="B2533" s="15"/>
      <c r="C2533" s="15"/>
      <c r="D2533" s="15"/>
      <c r="E2533" s="15"/>
    </row>
    <row r="2534" spans="1:5" ht="15.75">
      <c r="A2534" s="16"/>
      <c r="B2534" s="15"/>
      <c r="C2534" s="15"/>
      <c r="D2534" s="15"/>
      <c r="E2534" s="15"/>
    </row>
    <row r="2535" spans="1:5" ht="15.75">
      <c r="A2535" s="16"/>
      <c r="B2535" s="15"/>
      <c r="C2535" s="15"/>
      <c r="D2535" s="15"/>
      <c r="E2535" s="15"/>
    </row>
    <row r="2536" spans="1:5" ht="15.75">
      <c r="A2536" s="16"/>
      <c r="B2536" s="15"/>
      <c r="C2536" s="15"/>
      <c r="D2536" s="15"/>
      <c r="E2536" s="15"/>
    </row>
    <row r="2537" spans="1:5" ht="15.75">
      <c r="A2537" s="16"/>
      <c r="B2537" s="15"/>
      <c r="C2537" s="15"/>
      <c r="D2537" s="15"/>
      <c r="E2537" s="15"/>
    </row>
    <row r="2538" spans="1:5" ht="15.75">
      <c r="A2538" s="16"/>
      <c r="B2538" s="15"/>
      <c r="C2538" s="15"/>
      <c r="D2538" s="15"/>
      <c r="E2538" s="15"/>
    </row>
    <row r="2539" spans="1:5" ht="15.75">
      <c r="A2539" s="16"/>
      <c r="B2539" s="15"/>
      <c r="C2539" s="15"/>
      <c r="D2539" s="15"/>
      <c r="E2539" s="15"/>
    </row>
    <row r="2540" spans="1:5" ht="15.75">
      <c r="A2540" s="16"/>
      <c r="B2540" s="15"/>
      <c r="C2540" s="15"/>
      <c r="D2540" s="15"/>
      <c r="E2540" s="15"/>
    </row>
    <row r="2541" spans="1:5" ht="15.75">
      <c r="A2541" s="16"/>
      <c r="B2541" s="15"/>
      <c r="C2541" s="15"/>
      <c r="D2541" s="15"/>
      <c r="E2541" s="15"/>
    </row>
    <row r="2542" spans="1:5" ht="15.75">
      <c r="A2542" s="16"/>
      <c r="B2542" s="15"/>
      <c r="C2542" s="15"/>
      <c r="D2542" s="15"/>
      <c r="E2542" s="15"/>
    </row>
    <row r="2543" spans="1:5" ht="15.75">
      <c r="A2543" s="16"/>
      <c r="B2543" s="15"/>
      <c r="C2543" s="15"/>
      <c r="D2543" s="15"/>
      <c r="E2543" s="15"/>
    </row>
    <row r="2544" spans="1:5" ht="15.75">
      <c r="A2544" s="16"/>
      <c r="B2544" s="15"/>
      <c r="C2544" s="15"/>
      <c r="D2544" s="15"/>
      <c r="E2544" s="15"/>
    </row>
    <row r="2545" spans="1:5" ht="15.75">
      <c r="A2545" s="16"/>
      <c r="B2545" s="15"/>
      <c r="C2545" s="15"/>
      <c r="D2545" s="15"/>
      <c r="E2545" s="15"/>
    </row>
    <row r="2546" spans="1:5" ht="15.75">
      <c r="A2546" s="16"/>
      <c r="B2546" s="15"/>
      <c r="C2546" s="15"/>
      <c r="D2546" s="15"/>
      <c r="E2546" s="15"/>
    </row>
    <row r="2547" spans="1:5" ht="15.75">
      <c r="A2547" s="16"/>
      <c r="B2547" s="15"/>
      <c r="C2547" s="15"/>
      <c r="D2547" s="15"/>
      <c r="E2547" s="15"/>
    </row>
    <row r="2548" spans="1:5" ht="15.75">
      <c r="A2548" s="16"/>
      <c r="B2548" s="15"/>
      <c r="C2548" s="15"/>
      <c r="D2548" s="15"/>
      <c r="E2548" s="15"/>
    </row>
    <row r="2549" spans="1:5" ht="15.75">
      <c r="A2549" s="16"/>
      <c r="B2549" s="15"/>
      <c r="C2549" s="15"/>
      <c r="D2549" s="15"/>
      <c r="E2549" s="15"/>
    </row>
    <row r="2550" spans="1:5" ht="15.75">
      <c r="A2550" s="16"/>
      <c r="B2550" s="15"/>
      <c r="C2550" s="15"/>
      <c r="D2550" s="15"/>
      <c r="E2550" s="15"/>
    </row>
    <row r="2551" spans="1:5" ht="15.75">
      <c r="A2551" s="16"/>
      <c r="B2551" s="15"/>
      <c r="C2551" s="15"/>
      <c r="D2551" s="15"/>
      <c r="E2551" s="15"/>
    </row>
    <row r="2552" spans="1:5" ht="15.75">
      <c r="A2552" s="16"/>
      <c r="B2552" s="15"/>
      <c r="C2552" s="15"/>
      <c r="D2552" s="15"/>
      <c r="E2552" s="15"/>
    </row>
    <row r="2553" spans="1:5" ht="15.75">
      <c r="A2553" s="16"/>
      <c r="B2553" s="15"/>
      <c r="C2553" s="15"/>
      <c r="D2553" s="15"/>
      <c r="E2553" s="15"/>
    </row>
    <row r="2554" spans="1:5" ht="15.75">
      <c r="A2554" s="16"/>
      <c r="B2554" s="15"/>
      <c r="C2554" s="15"/>
      <c r="D2554" s="15"/>
      <c r="E2554" s="15"/>
    </row>
    <row r="2555" spans="1:5" ht="15.75">
      <c r="A2555" s="16"/>
      <c r="B2555" s="15"/>
      <c r="C2555" s="15"/>
      <c r="D2555" s="15"/>
      <c r="E2555" s="15"/>
    </row>
    <row r="2556" spans="1:5" ht="15.75">
      <c r="A2556" s="16"/>
      <c r="B2556" s="15"/>
      <c r="C2556" s="15"/>
      <c r="D2556" s="15"/>
      <c r="E2556" s="15"/>
    </row>
    <row r="2557" spans="1:5" ht="15.75">
      <c r="A2557" s="16"/>
      <c r="B2557" s="15"/>
      <c r="C2557" s="15"/>
      <c r="D2557" s="15"/>
      <c r="E2557" s="15"/>
    </row>
    <row r="2558" spans="1:5" ht="15.75">
      <c r="A2558" s="16"/>
      <c r="B2558" s="15"/>
      <c r="C2558" s="15"/>
      <c r="D2558" s="15"/>
      <c r="E2558" s="15"/>
    </row>
    <row r="2559" spans="1:5" ht="15.75">
      <c r="A2559" s="16"/>
      <c r="B2559" s="15"/>
      <c r="C2559" s="15"/>
      <c r="D2559" s="15"/>
      <c r="E2559" s="15"/>
    </row>
    <row r="2560" spans="1:5" ht="15.75">
      <c r="A2560" s="16"/>
      <c r="B2560" s="15"/>
      <c r="C2560" s="15"/>
      <c r="D2560" s="15"/>
      <c r="E2560" s="15"/>
    </row>
    <row r="2561" spans="1:5" ht="15.75">
      <c r="A2561" s="16"/>
      <c r="B2561" s="15"/>
      <c r="C2561" s="15"/>
      <c r="D2561" s="15"/>
      <c r="E2561" s="15"/>
    </row>
    <row r="2562" spans="1:5" ht="15.75">
      <c r="A2562" s="16"/>
      <c r="B2562" s="15"/>
      <c r="C2562" s="15"/>
      <c r="D2562" s="15"/>
      <c r="E2562" s="15"/>
    </row>
    <row r="2563" spans="1:5" ht="15.75">
      <c r="A2563" s="16"/>
      <c r="B2563" s="15"/>
      <c r="C2563" s="15"/>
      <c r="D2563" s="15"/>
      <c r="E2563" s="15"/>
    </row>
    <row r="2564" spans="1:5" ht="15.75">
      <c r="A2564" s="16"/>
      <c r="B2564" s="15"/>
      <c r="C2564" s="15"/>
      <c r="D2564" s="15"/>
      <c r="E2564" s="15"/>
    </row>
    <row r="2565" spans="1:5" ht="15.75">
      <c r="A2565" s="16"/>
      <c r="B2565" s="15"/>
      <c r="C2565" s="15"/>
      <c r="D2565" s="15"/>
      <c r="E2565" s="15"/>
    </row>
    <row r="2566" spans="1:5" ht="15.75">
      <c r="A2566" s="16"/>
      <c r="B2566" s="15"/>
      <c r="C2566" s="15"/>
      <c r="D2566" s="15"/>
      <c r="E2566" s="15"/>
    </row>
    <row r="2567" spans="1:5" ht="15.75">
      <c r="A2567" s="16"/>
      <c r="B2567" s="15"/>
      <c r="C2567" s="15"/>
      <c r="D2567" s="15"/>
      <c r="E2567" s="15"/>
    </row>
    <row r="2568" spans="1:5" ht="15.75">
      <c r="A2568" s="16"/>
      <c r="B2568" s="15"/>
      <c r="C2568" s="15"/>
      <c r="D2568" s="15"/>
      <c r="E2568" s="15"/>
    </row>
    <row r="2569" spans="1:5" ht="15.75">
      <c r="A2569" s="16"/>
      <c r="B2569" s="15"/>
      <c r="C2569" s="15"/>
      <c r="D2569" s="15"/>
      <c r="E2569" s="15"/>
    </row>
    <row r="2570" spans="1:5" ht="15.75">
      <c r="A2570" s="16"/>
      <c r="B2570" s="15"/>
      <c r="C2570" s="15"/>
      <c r="D2570" s="15"/>
      <c r="E2570" s="15"/>
    </row>
    <row r="2571" spans="1:5" ht="15.75">
      <c r="A2571" s="16"/>
      <c r="B2571" s="15"/>
      <c r="C2571" s="15"/>
      <c r="D2571" s="15"/>
      <c r="E2571" s="15"/>
    </row>
    <row r="2572" spans="1:5" ht="15.75">
      <c r="A2572" s="16"/>
      <c r="B2572" s="15"/>
      <c r="C2572" s="15"/>
      <c r="D2572" s="15"/>
      <c r="E2572" s="15"/>
    </row>
    <row r="2573" spans="1:5" ht="15.75">
      <c r="A2573" s="16"/>
      <c r="B2573" s="15"/>
      <c r="C2573" s="15"/>
      <c r="D2573" s="15"/>
      <c r="E2573" s="15"/>
    </row>
    <row r="2574" spans="1:5" ht="15.75">
      <c r="A2574" s="16"/>
      <c r="B2574" s="15"/>
      <c r="C2574" s="15"/>
      <c r="D2574" s="15"/>
      <c r="E2574" s="15"/>
    </row>
    <row r="2575" spans="1:5" ht="15.75">
      <c r="A2575" s="16"/>
      <c r="B2575" s="15"/>
      <c r="C2575" s="15"/>
      <c r="D2575" s="15"/>
      <c r="E2575" s="15"/>
    </row>
    <row r="2576" spans="1:5" ht="15.75">
      <c r="A2576" s="16"/>
      <c r="B2576" s="15"/>
      <c r="C2576" s="15"/>
      <c r="D2576" s="15"/>
      <c r="E2576" s="15"/>
    </row>
    <row r="2577" spans="1:5" ht="15.75">
      <c r="A2577" s="16"/>
      <c r="B2577" s="15"/>
      <c r="C2577" s="15"/>
      <c r="D2577" s="15"/>
      <c r="E2577" s="15"/>
    </row>
    <row r="2578" spans="1:5" ht="15.75">
      <c r="A2578" s="16"/>
      <c r="B2578" s="15"/>
      <c r="C2578" s="15"/>
      <c r="D2578" s="15"/>
      <c r="E2578" s="15"/>
    </row>
    <row r="2579" spans="1:5" ht="15.75">
      <c r="A2579" s="16"/>
      <c r="B2579" s="15"/>
      <c r="C2579" s="15"/>
      <c r="D2579" s="15"/>
      <c r="E2579" s="15"/>
    </row>
    <row r="2580" spans="1:5" ht="15.75">
      <c r="A2580" s="16"/>
      <c r="B2580" s="15"/>
      <c r="C2580" s="15"/>
      <c r="D2580" s="15"/>
      <c r="E2580" s="15"/>
    </row>
    <row r="2581" spans="1:5" ht="15.75">
      <c r="A2581" s="16"/>
      <c r="B2581" s="15"/>
      <c r="C2581" s="15"/>
      <c r="D2581" s="15"/>
      <c r="E2581" s="15"/>
    </row>
    <row r="2582" spans="1:5" ht="15.75">
      <c r="A2582" s="16"/>
      <c r="B2582" s="15"/>
      <c r="C2582" s="15"/>
      <c r="D2582" s="15"/>
      <c r="E2582" s="15"/>
    </row>
    <row r="2583" spans="1:5" ht="15.75">
      <c r="A2583" s="16"/>
      <c r="B2583" s="15"/>
      <c r="C2583" s="15"/>
      <c r="D2583" s="15"/>
      <c r="E2583" s="15"/>
    </row>
    <row r="2584" spans="1:5" ht="15.75">
      <c r="A2584" s="16"/>
      <c r="B2584" s="15"/>
      <c r="C2584" s="15"/>
      <c r="D2584" s="15"/>
      <c r="E2584" s="15"/>
    </row>
    <row r="2585" spans="1:5" ht="15.75">
      <c r="A2585" s="16"/>
      <c r="B2585" s="15"/>
      <c r="C2585" s="15"/>
      <c r="D2585" s="15"/>
      <c r="E2585" s="15"/>
    </row>
    <row r="2586" spans="1:5" ht="15.75">
      <c r="A2586" s="16"/>
      <c r="B2586" s="15"/>
      <c r="C2586" s="15"/>
      <c r="D2586" s="15"/>
      <c r="E2586" s="15"/>
    </row>
    <row r="2587" spans="1:5" ht="15.75">
      <c r="A2587" s="16"/>
      <c r="B2587" s="15"/>
      <c r="C2587" s="15"/>
      <c r="D2587" s="15"/>
      <c r="E2587" s="15"/>
    </row>
    <row r="2588" spans="1:5" ht="15.75">
      <c r="A2588" s="16"/>
      <c r="B2588" s="15"/>
      <c r="C2588" s="15"/>
      <c r="D2588" s="15"/>
      <c r="E2588" s="15"/>
    </row>
    <row r="2589" spans="1:5" ht="15.75">
      <c r="A2589" s="16"/>
      <c r="B2589" s="15"/>
      <c r="C2589" s="15"/>
      <c r="D2589" s="15"/>
      <c r="E2589" s="15"/>
    </row>
    <row r="2590" spans="1:5" ht="15.75">
      <c r="A2590" s="16"/>
      <c r="B2590" s="15"/>
      <c r="C2590" s="15"/>
      <c r="D2590" s="15"/>
      <c r="E2590" s="15"/>
    </row>
    <row r="2591" spans="1:5" ht="15.75">
      <c r="A2591" s="16"/>
      <c r="B2591" s="15"/>
      <c r="C2591" s="15"/>
      <c r="D2591" s="15"/>
      <c r="E2591" s="15"/>
    </row>
    <row r="2592" spans="1:5" ht="15.75">
      <c r="A2592" s="16"/>
      <c r="B2592" s="15"/>
      <c r="C2592" s="15"/>
      <c r="D2592" s="15"/>
      <c r="E2592" s="15"/>
    </row>
    <row r="2593" spans="1:5" ht="15.75">
      <c r="A2593" s="16"/>
      <c r="B2593" s="15"/>
      <c r="C2593" s="15"/>
      <c r="D2593" s="15"/>
      <c r="E2593" s="15"/>
    </row>
    <row r="2594" spans="1:5" ht="15.75">
      <c r="A2594" s="16"/>
      <c r="B2594" s="15"/>
      <c r="C2594" s="15"/>
      <c r="D2594" s="15"/>
      <c r="E2594" s="15"/>
    </row>
    <row r="2595" spans="1:5" ht="15.75">
      <c r="A2595" s="16"/>
      <c r="B2595" s="15"/>
      <c r="C2595" s="15"/>
      <c r="D2595" s="15"/>
      <c r="E2595" s="15"/>
    </row>
    <row r="2596" spans="1:5" ht="15.75">
      <c r="A2596" s="16"/>
      <c r="B2596" s="15"/>
      <c r="C2596" s="15"/>
      <c r="D2596" s="15"/>
      <c r="E2596" s="15"/>
    </row>
    <row r="2597" spans="1:5" ht="15.75">
      <c r="A2597" s="16"/>
      <c r="B2597" s="15"/>
      <c r="C2597" s="15"/>
      <c r="D2597" s="15"/>
      <c r="E2597" s="15"/>
    </row>
    <row r="2598" spans="1:5" ht="15.75">
      <c r="A2598" s="16"/>
      <c r="B2598" s="15"/>
      <c r="C2598" s="15"/>
      <c r="D2598" s="15"/>
      <c r="E2598" s="15"/>
    </row>
    <row r="2599" spans="1:5" ht="15.75">
      <c r="A2599" s="16"/>
      <c r="B2599" s="15"/>
      <c r="C2599" s="15"/>
      <c r="D2599" s="15"/>
      <c r="E2599" s="15"/>
    </row>
    <row r="2600" spans="1:5" ht="15.75">
      <c r="A2600" s="16"/>
      <c r="B2600" s="15"/>
      <c r="C2600" s="15"/>
      <c r="D2600" s="15"/>
      <c r="E2600" s="15"/>
    </row>
    <row r="2601" spans="1:5" ht="15.75">
      <c r="A2601" s="16"/>
      <c r="B2601" s="15"/>
      <c r="C2601" s="15"/>
      <c r="D2601" s="15"/>
      <c r="E2601" s="15"/>
    </row>
    <row r="2602" spans="1:5" ht="15.75">
      <c r="A2602" s="16"/>
      <c r="B2602" s="15"/>
      <c r="C2602" s="15"/>
      <c r="D2602" s="15"/>
      <c r="E2602" s="15"/>
    </row>
    <row r="2603" spans="1:5" ht="15.75">
      <c r="A2603" s="16"/>
      <c r="B2603" s="15"/>
      <c r="C2603" s="15"/>
      <c r="D2603" s="15"/>
      <c r="E2603" s="15"/>
    </row>
    <row r="2604" spans="1:5" ht="15.75">
      <c r="A2604" s="16"/>
      <c r="B2604" s="15"/>
      <c r="C2604" s="15"/>
      <c r="D2604" s="15"/>
      <c r="E2604" s="15"/>
    </row>
    <row r="2605" spans="1:5" ht="15.75">
      <c r="A2605" s="16"/>
      <c r="B2605" s="15"/>
      <c r="C2605" s="15"/>
      <c r="D2605" s="15"/>
      <c r="E2605" s="15"/>
    </row>
    <row r="2606" spans="1:5" ht="15.75">
      <c r="A2606" s="16"/>
      <c r="B2606" s="15"/>
      <c r="C2606" s="15"/>
      <c r="D2606" s="15"/>
      <c r="E2606" s="15"/>
    </row>
    <row r="2607" spans="1:5" ht="15.75">
      <c r="A2607" s="16"/>
      <c r="B2607" s="15"/>
      <c r="C2607" s="15"/>
      <c r="D2607" s="15"/>
      <c r="E2607" s="15"/>
    </row>
    <row r="2608" spans="1:5" ht="15.75">
      <c r="A2608" s="16"/>
      <c r="B2608" s="15"/>
      <c r="C2608" s="15"/>
      <c r="D2608" s="15"/>
      <c r="E2608" s="15"/>
    </row>
    <row r="2609" spans="1:5" ht="15.75">
      <c r="A2609" s="16"/>
      <c r="B2609" s="15"/>
      <c r="C2609" s="15"/>
      <c r="D2609" s="15"/>
      <c r="E2609" s="15"/>
    </row>
    <row r="2610" spans="1:5" ht="15.75">
      <c r="A2610" s="16"/>
      <c r="B2610" s="15"/>
      <c r="C2610" s="15"/>
      <c r="D2610" s="15"/>
      <c r="E2610" s="15"/>
    </row>
    <row r="2611" spans="1:5" ht="15.75">
      <c r="A2611" s="16"/>
      <c r="B2611" s="15"/>
      <c r="C2611" s="15"/>
      <c r="D2611" s="15"/>
      <c r="E2611" s="15"/>
    </row>
    <row r="2612" spans="1:5" ht="15.75">
      <c r="A2612" s="16"/>
      <c r="B2612" s="15"/>
      <c r="C2612" s="15"/>
      <c r="D2612" s="15"/>
      <c r="E2612" s="15"/>
    </row>
    <row r="2613" spans="1:5" ht="15.75">
      <c r="A2613" s="16"/>
      <c r="B2613" s="15"/>
      <c r="C2613" s="15"/>
      <c r="D2613" s="15"/>
      <c r="E2613" s="15"/>
    </row>
    <row r="2614" spans="1:5" ht="15.75">
      <c r="A2614" s="16"/>
      <c r="B2614" s="15"/>
      <c r="C2614" s="15"/>
      <c r="D2614" s="15"/>
      <c r="E2614" s="15"/>
    </row>
    <row r="2615" spans="1:5" ht="15.75">
      <c r="A2615" s="16"/>
      <c r="B2615" s="15"/>
      <c r="C2615" s="15"/>
      <c r="D2615" s="15"/>
      <c r="E2615" s="15"/>
    </row>
    <row r="2616" spans="1:5" ht="15.75">
      <c r="A2616" s="16"/>
      <c r="B2616" s="15"/>
      <c r="C2616" s="15"/>
      <c r="D2616" s="15"/>
      <c r="E2616" s="15"/>
    </row>
    <row r="2617" spans="1:5" ht="15.75">
      <c r="A2617" s="16"/>
      <c r="B2617" s="15"/>
      <c r="C2617" s="15"/>
      <c r="D2617" s="15"/>
      <c r="E2617" s="15"/>
    </row>
    <row r="2618" spans="1:5" ht="15.75">
      <c r="A2618" s="16"/>
      <c r="B2618" s="15"/>
      <c r="C2618" s="15"/>
      <c r="D2618" s="15"/>
      <c r="E2618" s="15"/>
    </row>
    <row r="2619" spans="1:5" ht="15.75">
      <c r="A2619" s="16"/>
      <c r="B2619" s="15"/>
      <c r="C2619" s="15"/>
      <c r="D2619" s="15"/>
      <c r="E2619" s="15"/>
    </row>
    <row r="2620" spans="1:5" ht="15.75">
      <c r="A2620" s="16"/>
      <c r="B2620" s="15"/>
      <c r="C2620" s="15"/>
      <c r="D2620" s="15"/>
      <c r="E2620" s="15"/>
    </row>
    <row r="2621" spans="1:5" ht="15.75">
      <c r="A2621" s="16"/>
      <c r="B2621" s="15"/>
      <c r="C2621" s="15"/>
      <c r="D2621" s="15"/>
      <c r="E2621" s="15"/>
    </row>
    <row r="2622" spans="1:5" ht="15.75">
      <c r="A2622" s="16"/>
      <c r="B2622" s="15"/>
      <c r="C2622" s="15"/>
      <c r="D2622" s="15"/>
      <c r="E2622" s="15"/>
    </row>
    <row r="2623" spans="1:5" ht="15.75">
      <c r="A2623" s="16"/>
      <c r="B2623" s="15"/>
      <c r="C2623" s="15"/>
      <c r="D2623" s="15"/>
      <c r="E2623" s="15"/>
    </row>
    <row r="2624" spans="1:5" ht="15.75">
      <c r="A2624" s="16"/>
      <c r="B2624" s="15"/>
      <c r="C2624" s="15"/>
      <c r="D2624" s="15"/>
      <c r="E2624" s="15"/>
    </row>
    <row r="2625" spans="1:5" ht="15.75">
      <c r="A2625" s="16"/>
      <c r="B2625" s="15"/>
      <c r="C2625" s="15"/>
      <c r="D2625" s="15"/>
      <c r="E2625" s="15"/>
    </row>
    <row r="2626" spans="1:5" ht="15.75">
      <c r="A2626" s="16"/>
      <c r="B2626" s="15"/>
      <c r="C2626" s="15"/>
      <c r="D2626" s="15"/>
      <c r="E2626" s="15"/>
    </row>
    <row r="2627" spans="1:5" ht="15.75">
      <c r="A2627" s="16"/>
      <c r="B2627" s="15"/>
      <c r="C2627" s="15"/>
      <c r="D2627" s="15"/>
      <c r="E2627" s="15"/>
    </row>
    <row r="2628" spans="1:5" ht="15.75">
      <c r="A2628" s="16"/>
      <c r="B2628" s="15"/>
      <c r="C2628" s="15"/>
      <c r="D2628" s="15"/>
      <c r="E2628" s="15"/>
    </row>
    <row r="2629" spans="1:5" ht="15.75">
      <c r="A2629" s="16"/>
      <c r="B2629" s="15"/>
      <c r="C2629" s="15"/>
      <c r="D2629" s="15"/>
      <c r="E2629" s="15"/>
    </row>
    <row r="2630" spans="1:5" ht="15.75">
      <c r="A2630" s="16"/>
      <c r="B2630" s="15"/>
      <c r="C2630" s="15"/>
      <c r="D2630" s="15"/>
      <c r="E2630" s="15"/>
    </row>
    <row r="2631" spans="1:5" ht="15.75">
      <c r="A2631" s="16"/>
      <c r="B2631" s="15"/>
      <c r="C2631" s="15"/>
      <c r="D2631" s="15"/>
      <c r="E2631" s="15"/>
    </row>
    <row r="2632" spans="1:5" ht="15.75">
      <c r="A2632" s="16"/>
      <c r="B2632" s="15"/>
      <c r="C2632" s="15"/>
      <c r="D2632" s="15"/>
      <c r="E2632" s="15"/>
    </row>
    <row r="2633" spans="1:5" ht="15.75">
      <c r="A2633" s="16"/>
      <c r="B2633" s="15"/>
      <c r="C2633" s="15"/>
      <c r="D2633" s="15"/>
      <c r="E2633" s="15"/>
    </row>
    <row r="2634" spans="1:5" ht="15.75">
      <c r="A2634" s="16"/>
      <c r="B2634" s="15"/>
      <c r="C2634" s="15"/>
      <c r="D2634" s="15"/>
      <c r="E2634" s="15"/>
    </row>
    <row r="2635" spans="1:5" ht="15.75">
      <c r="A2635" s="16"/>
      <c r="B2635" s="15"/>
      <c r="C2635" s="15"/>
      <c r="D2635" s="15"/>
      <c r="E2635" s="15"/>
    </row>
    <row r="2636" spans="1:5" ht="15.75">
      <c r="A2636" s="16"/>
      <c r="B2636" s="15"/>
      <c r="C2636" s="15"/>
      <c r="D2636" s="15"/>
      <c r="E2636" s="15"/>
    </row>
    <row r="2637" spans="1:5" ht="15.75">
      <c r="A2637" s="16"/>
      <c r="B2637" s="15"/>
      <c r="C2637" s="15"/>
      <c r="D2637" s="15"/>
      <c r="E2637" s="15"/>
    </row>
    <row r="2638" spans="1:5" ht="15.75">
      <c r="A2638" s="16"/>
      <c r="B2638" s="15"/>
      <c r="C2638" s="15"/>
      <c r="D2638" s="15"/>
      <c r="E2638" s="15"/>
    </row>
    <row r="2639" spans="1:5" ht="15.75">
      <c r="A2639" s="16"/>
      <c r="B2639" s="15"/>
      <c r="C2639" s="15"/>
      <c r="D2639" s="15"/>
      <c r="E2639" s="15"/>
    </row>
    <row r="2640" spans="1:5" ht="15.75">
      <c r="A2640" s="16"/>
      <c r="B2640" s="15"/>
      <c r="C2640" s="15"/>
      <c r="D2640" s="15"/>
      <c r="E2640" s="15"/>
    </row>
    <row r="2641" spans="1:5" ht="15.75">
      <c r="A2641" s="16"/>
      <c r="B2641" s="15"/>
      <c r="C2641" s="15"/>
      <c r="D2641" s="15"/>
      <c r="E2641" s="15"/>
    </row>
    <row r="2642" spans="1:5" ht="15.75">
      <c r="A2642" s="16"/>
      <c r="B2642" s="15"/>
      <c r="C2642" s="15"/>
      <c r="D2642" s="15"/>
      <c r="E2642" s="15"/>
    </row>
    <row r="2643" spans="1:5" ht="15.75">
      <c r="A2643" s="16"/>
      <c r="B2643" s="15"/>
      <c r="C2643" s="15"/>
      <c r="D2643" s="15"/>
      <c r="E2643" s="15"/>
    </row>
    <row r="2644" spans="1:5" ht="15.75">
      <c r="A2644" s="16"/>
      <c r="B2644" s="15"/>
      <c r="C2644" s="15"/>
      <c r="D2644" s="15"/>
      <c r="E2644" s="15"/>
    </row>
    <row r="2645" spans="1:5" ht="15.75">
      <c r="A2645" s="16"/>
      <c r="B2645" s="15"/>
      <c r="C2645" s="15"/>
      <c r="D2645" s="15"/>
      <c r="E2645" s="15"/>
    </row>
    <row r="2646" spans="1:5" ht="15.75">
      <c r="A2646" s="16"/>
      <c r="B2646" s="15"/>
      <c r="C2646" s="15"/>
      <c r="D2646" s="15"/>
      <c r="E2646" s="15"/>
    </row>
    <row r="2647" spans="1:5" ht="15.75">
      <c r="A2647" s="16"/>
      <c r="B2647" s="15"/>
      <c r="C2647" s="15"/>
      <c r="D2647" s="15"/>
      <c r="E2647" s="15"/>
    </row>
    <row r="2648" spans="1:5" ht="15.75">
      <c r="A2648" s="16"/>
      <c r="B2648" s="15"/>
      <c r="C2648" s="15"/>
      <c r="D2648" s="15"/>
      <c r="E2648" s="15"/>
    </row>
    <row r="2649" spans="1:5" ht="15.75">
      <c r="A2649" s="16"/>
      <c r="B2649" s="15"/>
      <c r="C2649" s="15"/>
      <c r="D2649" s="15"/>
      <c r="E2649" s="15"/>
    </row>
    <row r="2650" spans="1:5" ht="15.75">
      <c r="A2650" s="16"/>
      <c r="B2650" s="15"/>
      <c r="C2650" s="15"/>
      <c r="D2650" s="15"/>
      <c r="E2650" s="15"/>
    </row>
    <row r="2651" spans="1:5" ht="15.75">
      <c r="A2651" s="16"/>
      <c r="B2651" s="15"/>
      <c r="C2651" s="15"/>
      <c r="D2651" s="15"/>
      <c r="E2651" s="15"/>
    </row>
    <row r="2652" spans="1:5" ht="15.75">
      <c r="A2652" s="16"/>
      <c r="B2652" s="15"/>
      <c r="C2652" s="15"/>
      <c r="D2652" s="15"/>
      <c r="E2652" s="15"/>
    </row>
    <row r="2653" spans="1:5" ht="15.75">
      <c r="A2653" s="16"/>
      <c r="B2653" s="15"/>
      <c r="C2653" s="15"/>
      <c r="D2653" s="15"/>
      <c r="E2653" s="15"/>
    </row>
    <row r="2654" spans="1:5" ht="15.75">
      <c r="A2654" s="16"/>
      <c r="B2654" s="15"/>
      <c r="C2654" s="15"/>
      <c r="D2654" s="15"/>
      <c r="E2654" s="15"/>
    </row>
    <row r="2655" spans="1:5" ht="15.75">
      <c r="A2655" s="16"/>
      <c r="B2655" s="15"/>
      <c r="C2655" s="15"/>
      <c r="D2655" s="15"/>
      <c r="E2655" s="15"/>
    </row>
    <row r="2656" spans="1:5" ht="15.75">
      <c r="A2656" s="16"/>
      <c r="B2656" s="15"/>
      <c r="C2656" s="15"/>
      <c r="D2656" s="15"/>
      <c r="E2656" s="15"/>
    </row>
    <row r="2657" spans="1:5" ht="15.75">
      <c r="A2657" s="16"/>
      <c r="B2657" s="15"/>
      <c r="C2657" s="15"/>
      <c r="D2657" s="15"/>
      <c r="E2657" s="15"/>
    </row>
    <row r="2658" spans="1:5" ht="15.75">
      <c r="A2658" s="16"/>
      <c r="B2658" s="15"/>
      <c r="C2658" s="15"/>
      <c r="D2658" s="15"/>
      <c r="E2658" s="15"/>
    </row>
    <row r="2659" spans="1:5" ht="15.75">
      <c r="A2659" s="16"/>
      <c r="B2659" s="15"/>
      <c r="C2659" s="15"/>
      <c r="D2659" s="15"/>
      <c r="E2659" s="15"/>
    </row>
    <row r="2660" spans="1:5" ht="15.75">
      <c r="A2660" s="16"/>
      <c r="B2660" s="15"/>
      <c r="C2660" s="15"/>
      <c r="D2660" s="15"/>
      <c r="E2660" s="15"/>
    </row>
    <row r="2661" spans="1:5" ht="15.75">
      <c r="A2661" s="16"/>
      <c r="B2661" s="15"/>
      <c r="C2661" s="15"/>
      <c r="D2661" s="15"/>
      <c r="E2661" s="15"/>
    </row>
    <row r="2662" spans="1:5" ht="15.75">
      <c r="A2662" s="16"/>
      <c r="B2662" s="15"/>
      <c r="C2662" s="15"/>
      <c r="D2662" s="15"/>
      <c r="E2662" s="15"/>
    </row>
    <row r="2663" spans="1:5" ht="15.75">
      <c r="A2663" s="16"/>
      <c r="B2663" s="15"/>
      <c r="C2663" s="15"/>
      <c r="D2663" s="15"/>
      <c r="E2663" s="15"/>
    </row>
    <row r="2664" spans="1:5" ht="15.75">
      <c r="A2664" s="16"/>
      <c r="B2664" s="15"/>
      <c r="C2664" s="15"/>
      <c r="D2664" s="15"/>
      <c r="E2664" s="15"/>
    </row>
    <row r="2665" spans="1:5" ht="15.75">
      <c r="A2665" s="16"/>
      <c r="B2665" s="15"/>
      <c r="C2665" s="15"/>
      <c r="D2665" s="15"/>
      <c r="E2665" s="15"/>
    </row>
    <row r="2666" spans="1:5" ht="15.75">
      <c r="A2666" s="16"/>
      <c r="B2666" s="15"/>
      <c r="C2666" s="15"/>
      <c r="D2666" s="15"/>
      <c r="E2666" s="15"/>
    </row>
    <row r="2667" spans="1:5" ht="15.75">
      <c r="A2667" s="16"/>
      <c r="B2667" s="15"/>
      <c r="C2667" s="15"/>
      <c r="D2667" s="15"/>
      <c r="E2667" s="15"/>
    </row>
    <row r="2668" spans="1:5" ht="15.75">
      <c r="A2668" s="16"/>
      <c r="B2668" s="15"/>
      <c r="C2668" s="15"/>
      <c r="D2668" s="15"/>
      <c r="E2668" s="15"/>
    </row>
    <row r="2669" spans="1:5" ht="15.75">
      <c r="A2669" s="16"/>
      <c r="B2669" s="15"/>
      <c r="C2669" s="15"/>
      <c r="D2669" s="15"/>
      <c r="E2669" s="15"/>
    </row>
    <row r="2670" spans="1:5" ht="15.75">
      <c r="A2670" s="16"/>
      <c r="B2670" s="15"/>
      <c r="C2670" s="15"/>
      <c r="D2670" s="15"/>
      <c r="E2670" s="15"/>
    </row>
    <row r="2671" spans="1:5" ht="15.75">
      <c r="A2671" s="16"/>
      <c r="B2671" s="15"/>
      <c r="C2671" s="15"/>
      <c r="D2671" s="15"/>
      <c r="E2671" s="15"/>
    </row>
    <row r="2672" spans="1:5" ht="15.75">
      <c r="A2672" s="16"/>
      <c r="B2672" s="15"/>
      <c r="C2672" s="15"/>
      <c r="D2672" s="15"/>
      <c r="E2672" s="15"/>
    </row>
    <row r="2673" spans="1:5" ht="15.75">
      <c r="A2673" s="16"/>
      <c r="B2673" s="15"/>
      <c r="C2673" s="15"/>
      <c r="D2673" s="15"/>
      <c r="E2673" s="15"/>
    </row>
    <row r="2674" spans="1:5" ht="15.75">
      <c r="A2674" s="16"/>
      <c r="B2674" s="15"/>
      <c r="C2674" s="15"/>
      <c r="D2674" s="15"/>
      <c r="E2674" s="15"/>
    </row>
    <row r="2675" spans="1:5" ht="15.75">
      <c r="A2675" s="16"/>
      <c r="B2675" s="15"/>
      <c r="C2675" s="15"/>
      <c r="D2675" s="15"/>
      <c r="E2675" s="15"/>
    </row>
    <row r="2676" spans="1:5" ht="15.75">
      <c r="A2676" s="16"/>
      <c r="B2676" s="15"/>
      <c r="C2676" s="15"/>
      <c r="D2676" s="15"/>
      <c r="E2676" s="15"/>
    </row>
    <row r="2677" spans="1:5" ht="15.75">
      <c r="A2677" s="16"/>
      <c r="B2677" s="15"/>
      <c r="C2677" s="15"/>
      <c r="D2677" s="15"/>
      <c r="E2677" s="15"/>
    </row>
    <row r="2678" spans="1:5" ht="15.75">
      <c r="A2678" s="16"/>
      <c r="B2678" s="15"/>
      <c r="C2678" s="15"/>
      <c r="D2678" s="15"/>
      <c r="E2678" s="15"/>
    </row>
    <row r="2679" spans="1:5" ht="15.75">
      <c r="A2679" s="16"/>
      <c r="B2679" s="15"/>
      <c r="C2679" s="15"/>
      <c r="D2679" s="15"/>
      <c r="E2679" s="15"/>
    </row>
    <row r="2680" spans="1:5" ht="15.75">
      <c r="A2680" s="16"/>
      <c r="B2680" s="15"/>
      <c r="C2680" s="15"/>
      <c r="D2680" s="15"/>
      <c r="E2680" s="15"/>
    </row>
    <row r="2681" spans="1:5" ht="15.75">
      <c r="A2681" s="16"/>
      <c r="B2681" s="15"/>
      <c r="C2681" s="15"/>
      <c r="D2681" s="15"/>
      <c r="E2681" s="15"/>
    </row>
    <row r="2682" spans="1:5" ht="15.75">
      <c r="A2682" s="16"/>
      <c r="B2682" s="15"/>
      <c r="C2682" s="15"/>
      <c r="D2682" s="15"/>
      <c r="E2682" s="15"/>
    </row>
    <row r="2683" spans="1:5" ht="15.75">
      <c r="A2683" s="16"/>
      <c r="B2683" s="15"/>
      <c r="C2683" s="15"/>
      <c r="D2683" s="15"/>
      <c r="E2683" s="15"/>
    </row>
    <row r="2684" spans="1:5" ht="15.75">
      <c r="A2684" s="16"/>
      <c r="B2684" s="15"/>
      <c r="C2684" s="15"/>
      <c r="D2684" s="15"/>
      <c r="E2684" s="15"/>
    </row>
    <row r="2685" spans="1:5" ht="15.75">
      <c r="A2685" s="16"/>
      <c r="B2685" s="15"/>
      <c r="C2685" s="15"/>
      <c r="D2685" s="15"/>
      <c r="E2685" s="15"/>
    </row>
    <row r="2686" spans="1:5" ht="15.75">
      <c r="A2686" s="16"/>
      <c r="B2686" s="15"/>
      <c r="C2686" s="15"/>
      <c r="D2686" s="15"/>
      <c r="E2686" s="15"/>
    </row>
    <row r="2687" spans="1:5" ht="15.75">
      <c r="A2687" s="16"/>
      <c r="B2687" s="15"/>
      <c r="C2687" s="15"/>
      <c r="D2687" s="15"/>
      <c r="E2687" s="15"/>
    </row>
    <row r="2688" spans="1:5" ht="15.75">
      <c r="A2688" s="16"/>
      <c r="B2688" s="15"/>
      <c r="C2688" s="15"/>
      <c r="D2688" s="15"/>
      <c r="E2688" s="15"/>
    </row>
    <row r="2689" spans="1:5" ht="15.75">
      <c r="A2689" s="16"/>
      <c r="B2689" s="15"/>
      <c r="C2689" s="15"/>
      <c r="D2689" s="15"/>
      <c r="E2689" s="15"/>
    </row>
    <row r="2690" spans="1:5" ht="15.75">
      <c r="A2690" s="16"/>
      <c r="B2690" s="15"/>
      <c r="C2690" s="15"/>
      <c r="D2690" s="15"/>
      <c r="E2690" s="15"/>
    </row>
    <row r="2691" spans="1:5" ht="15.75">
      <c r="A2691" s="16"/>
      <c r="B2691" s="15"/>
      <c r="C2691" s="15"/>
      <c r="D2691" s="15"/>
      <c r="E2691" s="15"/>
    </row>
    <row r="2692" spans="1:5" ht="15.75">
      <c r="A2692" s="16"/>
      <c r="B2692" s="15"/>
      <c r="C2692" s="15"/>
      <c r="D2692" s="15"/>
      <c r="E2692" s="15"/>
    </row>
    <row r="2693" spans="1:5" ht="15.75">
      <c r="A2693" s="16"/>
      <c r="B2693" s="15"/>
      <c r="C2693" s="15"/>
      <c r="D2693" s="15"/>
      <c r="E2693" s="15"/>
    </row>
    <row r="2694" spans="1:5" ht="15.75">
      <c r="A2694" s="16"/>
      <c r="B2694" s="15"/>
      <c r="C2694" s="15"/>
      <c r="D2694" s="15"/>
      <c r="E2694" s="15"/>
    </row>
    <row r="2695" spans="1:5" ht="15.75">
      <c r="A2695" s="16"/>
      <c r="B2695" s="15"/>
      <c r="C2695" s="15"/>
      <c r="D2695" s="15"/>
      <c r="E2695" s="15"/>
    </row>
    <row r="2696" spans="1:5" ht="15.75">
      <c r="A2696" s="16"/>
      <c r="B2696" s="15"/>
      <c r="C2696" s="15"/>
      <c r="D2696" s="15"/>
      <c r="E2696" s="15"/>
    </row>
    <row r="2697" spans="1:5" ht="15.75">
      <c r="A2697" s="16"/>
      <c r="B2697" s="15"/>
      <c r="C2697" s="15"/>
      <c r="D2697" s="15"/>
      <c r="E2697" s="15"/>
    </row>
    <row r="2698" spans="1:5" ht="15.75">
      <c r="A2698" s="16"/>
      <c r="B2698" s="15"/>
      <c r="C2698" s="15"/>
      <c r="D2698" s="15"/>
      <c r="E2698" s="15"/>
    </row>
    <row r="2699" spans="1:5" ht="15.75">
      <c r="A2699" s="16"/>
      <c r="B2699" s="15"/>
      <c r="C2699" s="15"/>
      <c r="D2699" s="15"/>
      <c r="E2699" s="15"/>
    </row>
    <row r="2700" spans="1:5" ht="15.75">
      <c r="A2700" s="16"/>
      <c r="B2700" s="15"/>
      <c r="C2700" s="15"/>
      <c r="D2700" s="15"/>
      <c r="E2700" s="15"/>
    </row>
    <row r="2701" spans="1:5" ht="15.75">
      <c r="A2701" s="16"/>
      <c r="B2701" s="15"/>
      <c r="C2701" s="15"/>
      <c r="D2701" s="15"/>
      <c r="E2701" s="15"/>
    </row>
    <row r="2702" spans="1:5" ht="15.75">
      <c r="A2702" s="16"/>
      <c r="B2702" s="15"/>
      <c r="C2702" s="15"/>
      <c r="D2702" s="15"/>
      <c r="E2702" s="15"/>
    </row>
    <row r="2703" spans="1:5" ht="15.75">
      <c r="A2703" s="16"/>
      <c r="B2703" s="15"/>
      <c r="C2703" s="15"/>
      <c r="D2703" s="15"/>
      <c r="E2703" s="15"/>
    </row>
    <row r="2704" spans="1:5" ht="15.75">
      <c r="A2704" s="16"/>
      <c r="B2704" s="15"/>
      <c r="C2704" s="15"/>
      <c r="D2704" s="15"/>
      <c r="E2704" s="15"/>
    </row>
    <row r="2705" spans="1:5" ht="15.75">
      <c r="A2705" s="16"/>
      <c r="B2705" s="15"/>
      <c r="C2705" s="15"/>
      <c r="D2705" s="15"/>
      <c r="E2705" s="15"/>
    </row>
    <row r="2706" spans="1:5" ht="15.75">
      <c r="A2706" s="16"/>
      <c r="B2706" s="15"/>
      <c r="C2706" s="15"/>
      <c r="D2706" s="15"/>
      <c r="E2706" s="15"/>
    </row>
    <row r="2707" spans="1:5" ht="15.75">
      <c r="A2707" s="16"/>
      <c r="B2707" s="15"/>
      <c r="C2707" s="15"/>
      <c r="D2707" s="15"/>
      <c r="E2707" s="15"/>
    </row>
    <row r="2708" spans="1:5" ht="15.75">
      <c r="A2708" s="16"/>
      <c r="B2708" s="15"/>
      <c r="C2708" s="15"/>
      <c r="D2708" s="15"/>
      <c r="E2708" s="15"/>
    </row>
    <row r="2709" spans="1:5" ht="15.75">
      <c r="A2709" s="16"/>
      <c r="B2709" s="15"/>
      <c r="C2709" s="15"/>
      <c r="D2709" s="15"/>
      <c r="E2709" s="15"/>
    </row>
    <row r="2710" spans="1:5" ht="15.75">
      <c r="A2710" s="16"/>
      <c r="B2710" s="15"/>
      <c r="C2710" s="15"/>
      <c r="D2710" s="15"/>
      <c r="E2710" s="15"/>
    </row>
    <row r="2711" spans="1:5" ht="15.75">
      <c r="A2711" s="16"/>
      <c r="B2711" s="15"/>
      <c r="C2711" s="15"/>
      <c r="D2711" s="15"/>
      <c r="E2711" s="15"/>
    </row>
    <row r="2712" spans="1:5" ht="15.75">
      <c r="A2712" s="16"/>
      <c r="B2712" s="15"/>
      <c r="C2712" s="15"/>
      <c r="D2712" s="15"/>
      <c r="E2712" s="15"/>
    </row>
    <row r="2713" spans="1:5" ht="15.75">
      <c r="A2713" s="16"/>
      <c r="B2713" s="15"/>
      <c r="C2713" s="15"/>
      <c r="D2713" s="15"/>
      <c r="E2713" s="15"/>
    </row>
    <row r="2714" spans="1:5" ht="15.75">
      <c r="A2714" s="16"/>
      <c r="B2714" s="15"/>
      <c r="C2714" s="15"/>
      <c r="D2714" s="15"/>
      <c r="E2714" s="15"/>
    </row>
    <row r="2715" spans="1:5" ht="15.75">
      <c r="A2715" s="16"/>
      <c r="B2715" s="15"/>
      <c r="C2715" s="15"/>
      <c r="D2715" s="15"/>
      <c r="E2715" s="15"/>
    </row>
    <row r="2716" spans="1:5" ht="15.75">
      <c r="A2716" s="16"/>
      <c r="B2716" s="15"/>
      <c r="C2716" s="15"/>
      <c r="D2716" s="15"/>
      <c r="E2716" s="15"/>
    </row>
    <row r="2717" spans="1:5" ht="15.75">
      <c r="A2717" s="16"/>
      <c r="B2717" s="15"/>
      <c r="C2717" s="15"/>
      <c r="D2717" s="15"/>
      <c r="E2717" s="15"/>
    </row>
    <row r="2718" spans="1:5" ht="15.75">
      <c r="A2718" s="16"/>
      <c r="B2718" s="15"/>
      <c r="C2718" s="15"/>
      <c r="D2718" s="15"/>
      <c r="E2718" s="15"/>
    </row>
    <row r="2719" spans="1:5" ht="15.75">
      <c r="A2719" s="16"/>
      <c r="B2719" s="15"/>
      <c r="C2719" s="15"/>
      <c r="D2719" s="15"/>
      <c r="E2719" s="15"/>
    </row>
    <row r="2720" spans="1:5" ht="15.75">
      <c r="A2720" s="16"/>
      <c r="B2720" s="15"/>
      <c r="C2720" s="15"/>
      <c r="D2720" s="15"/>
      <c r="E2720" s="15"/>
    </row>
    <row r="2721" spans="1:5" ht="15.75">
      <c r="A2721" s="16"/>
      <c r="B2721" s="15"/>
      <c r="C2721" s="15"/>
      <c r="D2721" s="15"/>
      <c r="E2721" s="15"/>
    </row>
    <row r="2722" spans="1:5" ht="15.75">
      <c r="A2722" s="16"/>
      <c r="B2722" s="15"/>
      <c r="C2722" s="15"/>
      <c r="D2722" s="15"/>
      <c r="E2722" s="15"/>
    </row>
    <row r="2723" spans="1:5" ht="15.75">
      <c r="A2723" s="16"/>
      <c r="B2723" s="15"/>
      <c r="C2723" s="15"/>
      <c r="D2723" s="15"/>
      <c r="E2723" s="15"/>
    </row>
    <row r="2724" spans="1:5" ht="15.75">
      <c r="A2724" s="16"/>
      <c r="B2724" s="15"/>
      <c r="C2724" s="15"/>
      <c r="D2724" s="15"/>
      <c r="E2724" s="15"/>
    </row>
    <row r="2725" spans="1:5" ht="15.75">
      <c r="A2725" s="16"/>
      <c r="B2725" s="15"/>
      <c r="C2725" s="15"/>
      <c r="D2725" s="15"/>
      <c r="E2725" s="15"/>
    </row>
    <row r="2726" spans="1:5" ht="15.75">
      <c r="A2726" s="16"/>
      <c r="B2726" s="15"/>
      <c r="C2726" s="15"/>
      <c r="D2726" s="15"/>
      <c r="E2726" s="15"/>
    </row>
    <row r="2727" spans="1:5" ht="15.75">
      <c r="A2727" s="16"/>
      <c r="B2727" s="15"/>
      <c r="C2727" s="15"/>
      <c r="D2727" s="15"/>
      <c r="E2727" s="15"/>
    </row>
    <row r="2728" spans="1:5" ht="15.75">
      <c r="A2728" s="16"/>
      <c r="B2728" s="15"/>
      <c r="C2728" s="15"/>
      <c r="D2728" s="15"/>
      <c r="E2728" s="15"/>
    </row>
    <row r="2729" spans="1:5" ht="15.75">
      <c r="A2729" s="16"/>
      <c r="B2729" s="15"/>
      <c r="C2729" s="15"/>
      <c r="D2729" s="15"/>
      <c r="E2729" s="15"/>
    </row>
    <row r="2730" spans="1:5" ht="15.75">
      <c r="A2730" s="16"/>
      <c r="B2730" s="15"/>
      <c r="C2730" s="15"/>
      <c r="D2730" s="15"/>
      <c r="E2730" s="15"/>
    </row>
    <row r="2731" spans="1:5" ht="15.75">
      <c r="A2731" s="16"/>
      <c r="B2731" s="15"/>
      <c r="C2731" s="15"/>
      <c r="D2731" s="15"/>
      <c r="E2731" s="15"/>
    </row>
    <row r="2732" spans="1:5" ht="15.75">
      <c r="A2732" s="16"/>
      <c r="B2732" s="15"/>
      <c r="C2732" s="15"/>
      <c r="D2732" s="15"/>
      <c r="E2732" s="15"/>
    </row>
    <row r="2733" spans="1:5" ht="15.75">
      <c r="A2733" s="16"/>
      <c r="B2733" s="15"/>
      <c r="C2733" s="15"/>
      <c r="D2733" s="15"/>
      <c r="E2733" s="15"/>
    </row>
    <row r="2734" spans="1:5" ht="15.75">
      <c r="A2734" s="16"/>
      <c r="B2734" s="15"/>
      <c r="C2734" s="15"/>
      <c r="D2734" s="15"/>
      <c r="E2734" s="15"/>
    </row>
    <row r="2735" spans="1:5" ht="15.75">
      <c r="A2735" s="16"/>
      <c r="B2735" s="15"/>
      <c r="C2735" s="15"/>
      <c r="D2735" s="15"/>
      <c r="E2735" s="15"/>
    </row>
    <row r="2736" spans="1:5" ht="15.75">
      <c r="A2736" s="16"/>
      <c r="B2736" s="15"/>
      <c r="C2736" s="15"/>
      <c r="D2736" s="15"/>
      <c r="E2736" s="15"/>
    </row>
    <row r="2737" spans="1:5" ht="15.75">
      <c r="A2737" s="16"/>
      <c r="B2737" s="15"/>
      <c r="C2737" s="15"/>
      <c r="D2737" s="15"/>
      <c r="E2737" s="15"/>
    </row>
    <row r="2738" spans="1:5" ht="15.75">
      <c r="A2738" s="16"/>
      <c r="B2738" s="15"/>
      <c r="C2738" s="15"/>
      <c r="D2738" s="15"/>
      <c r="E2738" s="15"/>
    </row>
    <row r="2739" spans="1:5" ht="15.75">
      <c r="A2739" s="16"/>
      <c r="B2739" s="15"/>
      <c r="C2739" s="15"/>
      <c r="D2739" s="15"/>
      <c r="E2739" s="15"/>
    </row>
    <row r="2740" spans="1:5" ht="15.75">
      <c r="A2740" s="16"/>
      <c r="B2740" s="15"/>
      <c r="C2740" s="15"/>
      <c r="D2740" s="15"/>
      <c r="E2740" s="15"/>
    </row>
    <row r="2741" spans="1:5" ht="15.75">
      <c r="A2741" s="16"/>
      <c r="B2741" s="15"/>
      <c r="C2741" s="15"/>
      <c r="D2741" s="15"/>
      <c r="E2741" s="15"/>
    </row>
    <row r="2742" spans="1:5" ht="15.75">
      <c r="A2742" s="16"/>
      <c r="B2742" s="15"/>
      <c r="C2742" s="15"/>
      <c r="D2742" s="15"/>
      <c r="E2742" s="15"/>
    </row>
    <row r="2743" spans="1:5" ht="15.75">
      <c r="A2743" s="16"/>
      <c r="B2743" s="15"/>
      <c r="C2743" s="15"/>
      <c r="D2743" s="15"/>
      <c r="E2743" s="15"/>
    </row>
    <row r="2744" spans="1:5" ht="15.75">
      <c r="A2744" s="16"/>
      <c r="B2744" s="15"/>
      <c r="C2744" s="15"/>
      <c r="D2744" s="15"/>
      <c r="E2744" s="15"/>
    </row>
    <row r="2745" spans="1:5" ht="15.75">
      <c r="A2745" s="16"/>
      <c r="B2745" s="15"/>
      <c r="C2745" s="15"/>
      <c r="D2745" s="15"/>
      <c r="E2745" s="15"/>
    </row>
    <row r="2746" spans="1:5" ht="15.75">
      <c r="A2746" s="16"/>
      <c r="B2746" s="15"/>
      <c r="C2746" s="15"/>
      <c r="D2746" s="15"/>
      <c r="E2746" s="15"/>
    </row>
    <row r="2747" spans="1:5" ht="15.75">
      <c r="A2747" s="16"/>
      <c r="B2747" s="15"/>
      <c r="C2747" s="15"/>
      <c r="D2747" s="15"/>
      <c r="E2747" s="15"/>
    </row>
    <row r="2748" spans="1:5" ht="15.75">
      <c r="A2748" s="16"/>
      <c r="B2748" s="15"/>
      <c r="C2748" s="15"/>
      <c r="D2748" s="15"/>
      <c r="E2748" s="15"/>
    </row>
    <row r="2749" spans="1:5" ht="15.75">
      <c r="A2749" s="16"/>
      <c r="B2749" s="15"/>
      <c r="C2749" s="15"/>
      <c r="D2749" s="15"/>
      <c r="E2749" s="15"/>
    </row>
    <row r="2750" spans="1:5" ht="15.75">
      <c r="A2750" s="16"/>
      <c r="B2750" s="15"/>
      <c r="C2750" s="15"/>
      <c r="D2750" s="15"/>
      <c r="E2750" s="15"/>
    </row>
    <row r="2751" spans="1:5" ht="15.75">
      <c r="A2751" s="16"/>
      <c r="B2751" s="15"/>
      <c r="C2751" s="15"/>
      <c r="D2751" s="15"/>
      <c r="E2751" s="15"/>
    </row>
    <row r="2752" spans="1:5" ht="15.75">
      <c r="A2752" s="16"/>
      <c r="B2752" s="15"/>
      <c r="C2752" s="15"/>
      <c r="D2752" s="15"/>
      <c r="E2752" s="15"/>
    </row>
    <row r="2753" spans="1:5" ht="15.75">
      <c r="A2753" s="16"/>
      <c r="B2753" s="15"/>
      <c r="C2753" s="15"/>
      <c r="D2753" s="15"/>
      <c r="E2753" s="15"/>
    </row>
    <row r="2754" spans="1:5" ht="15.75">
      <c r="A2754" s="16"/>
      <c r="B2754" s="15"/>
      <c r="C2754" s="15"/>
      <c r="D2754" s="15"/>
      <c r="E2754" s="15"/>
    </row>
    <row r="2755" spans="1:5" ht="15.75">
      <c r="A2755" s="16"/>
      <c r="B2755" s="15"/>
      <c r="C2755" s="15"/>
      <c r="D2755" s="15"/>
      <c r="E2755" s="15"/>
    </row>
    <row r="2756" spans="1:5" ht="15.75">
      <c r="A2756" s="16"/>
      <c r="B2756" s="15"/>
      <c r="C2756" s="15"/>
      <c r="D2756" s="15"/>
      <c r="E2756" s="15"/>
    </row>
    <row r="2757" spans="1:5" ht="15.75">
      <c r="A2757" s="16"/>
      <c r="B2757" s="15"/>
      <c r="C2757" s="15"/>
      <c r="D2757" s="15"/>
      <c r="E2757" s="15"/>
    </row>
    <row r="2758" spans="1:5" ht="15.75">
      <c r="A2758" s="16"/>
      <c r="B2758" s="15"/>
      <c r="C2758" s="15"/>
      <c r="D2758" s="15"/>
      <c r="E2758" s="15"/>
    </row>
    <row r="2759" spans="1:5" ht="15.75">
      <c r="A2759" s="16"/>
      <c r="B2759" s="15"/>
      <c r="C2759" s="15"/>
      <c r="D2759" s="15"/>
      <c r="E2759" s="15"/>
    </row>
    <row r="2760" spans="1:5" ht="15.75">
      <c r="A2760" s="16"/>
      <c r="B2760" s="15"/>
      <c r="C2760" s="15"/>
      <c r="D2760" s="15"/>
      <c r="E2760" s="15"/>
    </row>
    <row r="2761" spans="1:5" ht="15.75">
      <c r="A2761" s="16"/>
      <c r="B2761" s="15"/>
      <c r="C2761" s="15"/>
      <c r="D2761" s="15"/>
      <c r="E2761" s="15"/>
    </row>
    <row r="2762" spans="1:5" ht="15.75">
      <c r="A2762" s="16"/>
      <c r="B2762" s="15"/>
      <c r="C2762" s="15"/>
      <c r="D2762" s="15"/>
      <c r="E2762" s="15"/>
    </row>
    <row r="2763" spans="1:5" ht="15.75">
      <c r="A2763" s="16"/>
      <c r="B2763" s="15"/>
      <c r="C2763" s="15"/>
      <c r="D2763" s="15"/>
      <c r="E2763" s="15"/>
    </row>
    <row r="2764" spans="1:5" ht="15.75">
      <c r="A2764" s="16"/>
      <c r="B2764" s="15"/>
      <c r="C2764" s="15"/>
      <c r="D2764" s="15"/>
      <c r="E2764" s="15"/>
    </row>
    <row r="2765" spans="1:5" ht="15.75">
      <c r="A2765" s="16"/>
      <c r="B2765" s="15"/>
      <c r="C2765" s="15"/>
      <c r="D2765" s="15"/>
      <c r="E2765" s="15"/>
    </row>
    <row r="2766" spans="1:5" ht="15.75">
      <c r="A2766" s="16"/>
      <c r="B2766" s="15"/>
      <c r="C2766" s="15"/>
      <c r="D2766" s="15"/>
      <c r="E2766" s="15"/>
    </row>
    <row r="2767" spans="1:5" ht="15.75">
      <c r="A2767" s="16"/>
      <c r="B2767" s="15"/>
      <c r="C2767" s="15"/>
      <c r="D2767" s="15"/>
      <c r="E2767" s="15"/>
    </row>
    <row r="2768" spans="1:5" ht="15.75">
      <c r="A2768" s="16"/>
      <c r="B2768" s="15"/>
      <c r="C2768" s="15"/>
      <c r="D2768" s="15"/>
      <c r="E2768" s="15"/>
    </row>
    <row r="2769" spans="1:5" ht="15.75">
      <c r="A2769" s="16"/>
      <c r="B2769" s="15"/>
      <c r="C2769" s="15"/>
      <c r="D2769" s="15"/>
      <c r="E2769" s="15"/>
    </row>
    <row r="2770" spans="1:5" ht="15.75">
      <c r="A2770" s="16"/>
      <c r="B2770" s="15"/>
      <c r="C2770" s="15"/>
      <c r="D2770" s="15"/>
      <c r="E2770" s="15"/>
    </row>
    <row r="2771" spans="1:5" ht="15.75">
      <c r="A2771" s="16"/>
      <c r="B2771" s="15"/>
      <c r="C2771" s="15"/>
      <c r="D2771" s="15"/>
      <c r="E2771" s="15"/>
    </row>
    <row r="2772" spans="1:5" ht="15.75">
      <c r="A2772" s="16"/>
      <c r="B2772" s="15"/>
      <c r="C2772" s="15"/>
      <c r="D2772" s="15"/>
      <c r="E2772" s="15"/>
    </row>
    <row r="2773" spans="1:5" ht="15.75">
      <c r="A2773" s="16"/>
      <c r="B2773" s="15"/>
      <c r="C2773" s="15"/>
      <c r="D2773" s="15"/>
      <c r="E2773" s="15"/>
    </row>
    <row r="2774" spans="1:5" ht="15.75">
      <c r="A2774" s="16"/>
      <c r="B2774" s="15"/>
      <c r="C2774" s="15"/>
      <c r="D2774" s="15"/>
      <c r="E2774" s="15"/>
    </row>
    <row r="2775" spans="1:5" ht="15.75">
      <c r="A2775" s="16"/>
      <c r="B2775" s="15"/>
      <c r="C2775" s="15"/>
      <c r="D2775" s="15"/>
      <c r="E2775" s="15"/>
    </row>
    <row r="2776" spans="1:5" ht="15.75">
      <c r="A2776" s="16"/>
      <c r="B2776" s="15"/>
      <c r="C2776" s="15"/>
      <c r="D2776" s="15"/>
      <c r="E2776" s="15"/>
    </row>
    <row r="2777" spans="1:5" ht="15.75">
      <c r="A2777" s="16"/>
      <c r="B2777" s="15"/>
      <c r="C2777" s="15"/>
      <c r="D2777" s="15"/>
      <c r="E2777" s="15"/>
    </row>
    <row r="2778" spans="1:5" ht="15.75">
      <c r="A2778" s="16"/>
      <c r="B2778" s="15"/>
      <c r="C2778" s="15"/>
      <c r="D2778" s="15"/>
      <c r="E2778" s="15"/>
    </row>
    <row r="2779" spans="1:5" ht="15.75">
      <c r="A2779" s="16"/>
      <c r="B2779" s="15"/>
      <c r="C2779" s="15"/>
      <c r="D2779" s="15"/>
      <c r="E2779" s="15"/>
    </row>
    <row r="2780" spans="1:5" ht="15.75">
      <c r="A2780" s="16"/>
      <c r="B2780" s="15"/>
      <c r="C2780" s="15"/>
      <c r="D2780" s="15"/>
      <c r="E2780" s="15"/>
    </row>
    <row r="2781" spans="1:5" ht="15.75">
      <c r="A2781" s="16"/>
      <c r="B2781" s="15"/>
      <c r="C2781" s="15"/>
      <c r="D2781" s="15"/>
      <c r="E2781" s="15"/>
    </row>
    <row r="2782" spans="1:5" ht="15.75">
      <c r="A2782" s="16"/>
      <c r="B2782" s="15"/>
      <c r="C2782" s="15"/>
      <c r="D2782" s="15"/>
      <c r="E2782" s="15"/>
    </row>
    <row r="2783" spans="1:5" ht="15.75">
      <c r="A2783" s="16"/>
      <c r="B2783" s="15"/>
      <c r="C2783" s="15"/>
      <c r="D2783" s="15"/>
      <c r="E2783" s="15"/>
    </row>
    <row r="2784" spans="1:5" ht="15.75">
      <c r="A2784" s="16"/>
      <c r="B2784" s="15"/>
      <c r="C2784" s="15"/>
      <c r="D2784" s="15"/>
      <c r="E2784" s="15"/>
    </row>
    <row r="2785" spans="1:5" ht="15.75">
      <c r="A2785" s="16"/>
      <c r="B2785" s="15"/>
      <c r="C2785" s="15"/>
      <c r="D2785" s="15"/>
      <c r="E2785" s="15"/>
    </row>
    <row r="2786" spans="1:5" ht="15.75">
      <c r="A2786" s="16"/>
      <c r="B2786" s="15"/>
      <c r="C2786" s="15"/>
      <c r="D2786" s="15"/>
      <c r="E2786" s="15"/>
    </row>
    <row r="2787" spans="1:5" ht="15.75">
      <c r="A2787" s="16"/>
      <c r="B2787" s="15"/>
      <c r="C2787" s="15"/>
      <c r="D2787" s="15"/>
      <c r="E2787" s="15"/>
    </row>
    <row r="2788" spans="1:5" ht="15.75">
      <c r="A2788" s="16"/>
      <c r="B2788" s="15"/>
      <c r="C2788" s="15"/>
      <c r="D2788" s="15"/>
      <c r="E2788" s="15"/>
    </row>
    <row r="2789" spans="1:5" ht="15.75">
      <c r="A2789" s="16"/>
      <c r="B2789" s="15"/>
      <c r="C2789" s="15"/>
      <c r="D2789" s="15"/>
      <c r="E2789" s="15"/>
    </row>
    <row r="2790" spans="1:5" ht="15.75">
      <c r="A2790" s="16"/>
      <c r="B2790" s="15"/>
      <c r="C2790" s="15"/>
      <c r="D2790" s="15"/>
      <c r="E2790" s="15"/>
    </row>
    <row r="2791" spans="1:5" ht="15.75">
      <c r="A2791" s="16"/>
      <c r="B2791" s="15"/>
      <c r="C2791" s="15"/>
      <c r="D2791" s="15"/>
      <c r="E2791" s="15"/>
    </row>
    <row r="2792" spans="1:5" ht="15.75">
      <c r="A2792" s="16"/>
      <c r="B2792" s="15"/>
      <c r="C2792" s="15"/>
      <c r="D2792" s="15"/>
      <c r="E2792" s="15"/>
    </row>
    <row r="2793" spans="1:5" ht="15.75">
      <c r="A2793" s="16"/>
      <c r="B2793" s="15"/>
      <c r="C2793" s="15"/>
      <c r="D2793" s="15"/>
      <c r="E2793" s="15"/>
    </row>
    <row r="2794" spans="1:5" ht="15.75">
      <c r="A2794" s="16"/>
      <c r="B2794" s="15"/>
      <c r="C2794" s="15"/>
      <c r="D2794" s="15"/>
      <c r="E2794" s="15"/>
    </row>
    <row r="2795" spans="1:5" ht="15.75">
      <c r="A2795" s="16"/>
      <c r="B2795" s="15"/>
      <c r="C2795" s="15"/>
      <c r="D2795" s="15"/>
      <c r="E2795" s="15"/>
    </row>
    <row r="2796" spans="1:5" ht="15.75">
      <c r="A2796" s="16"/>
      <c r="B2796" s="15"/>
      <c r="C2796" s="15"/>
      <c r="D2796" s="15"/>
      <c r="E2796" s="15"/>
    </row>
    <row r="2797" spans="1:5" ht="15.75">
      <c r="A2797" s="16"/>
      <c r="B2797" s="15"/>
      <c r="C2797" s="15"/>
      <c r="D2797" s="15"/>
      <c r="E2797" s="15"/>
    </row>
    <row r="2798" spans="1:5" ht="15.75">
      <c r="A2798" s="16"/>
      <c r="B2798" s="15"/>
      <c r="C2798" s="15"/>
      <c r="D2798" s="15"/>
      <c r="E2798" s="15"/>
    </row>
    <row r="2799" spans="1:5" ht="15.75">
      <c r="A2799" s="16"/>
      <c r="B2799" s="15"/>
      <c r="C2799" s="15"/>
      <c r="D2799" s="15"/>
      <c r="E2799" s="15"/>
    </row>
    <row r="2800" spans="1:5" ht="15.75">
      <c r="A2800" s="16"/>
      <c r="B2800" s="15"/>
      <c r="C2800" s="15"/>
      <c r="D2800" s="15"/>
      <c r="E2800" s="15"/>
    </row>
    <row r="2801" spans="1:5" ht="15.75">
      <c r="A2801" s="16"/>
      <c r="B2801" s="15"/>
      <c r="C2801" s="15"/>
      <c r="D2801" s="15"/>
      <c r="E2801" s="15"/>
    </row>
    <row r="2802" spans="1:5" ht="15.75">
      <c r="A2802" s="16"/>
      <c r="B2802" s="15"/>
      <c r="C2802" s="15"/>
      <c r="D2802" s="15"/>
      <c r="E2802" s="15"/>
    </row>
    <row r="2803" spans="1:5" ht="15.75">
      <c r="A2803" s="16"/>
      <c r="B2803" s="15"/>
      <c r="C2803" s="15"/>
      <c r="D2803" s="15"/>
      <c r="E2803" s="15"/>
    </row>
    <row r="2804" spans="1:5" ht="15.75">
      <c r="A2804" s="16"/>
      <c r="B2804" s="15"/>
      <c r="C2804" s="15"/>
      <c r="D2804" s="15"/>
      <c r="E2804" s="15"/>
    </row>
    <row r="2805" spans="1:5" ht="15.75">
      <c r="A2805" s="16"/>
      <c r="B2805" s="15"/>
      <c r="C2805" s="15"/>
      <c r="D2805" s="15"/>
      <c r="E2805" s="15"/>
    </row>
    <row r="2806" spans="1:5" ht="15.75">
      <c r="A2806" s="16"/>
      <c r="B2806" s="15"/>
      <c r="C2806" s="15"/>
      <c r="D2806" s="15"/>
      <c r="E2806" s="15"/>
    </row>
    <row r="2807" spans="1:5" ht="15.75">
      <c r="A2807" s="16"/>
      <c r="B2807" s="15"/>
      <c r="C2807" s="15"/>
      <c r="D2807" s="15"/>
      <c r="E2807" s="15"/>
    </row>
    <row r="2808" spans="1:5" ht="15.75">
      <c r="A2808" s="16"/>
      <c r="B2808" s="15"/>
      <c r="C2808" s="15"/>
      <c r="D2808" s="15"/>
      <c r="E2808" s="15"/>
    </row>
    <row r="2809" spans="1:5" ht="15.75">
      <c r="A2809" s="16"/>
      <c r="B2809" s="15"/>
      <c r="C2809" s="15"/>
      <c r="D2809" s="15"/>
      <c r="E2809" s="15"/>
    </row>
    <row r="2810" spans="1:5" ht="15.75">
      <c r="A2810" s="16"/>
      <c r="B2810" s="15"/>
      <c r="C2810" s="15"/>
      <c r="D2810" s="15"/>
      <c r="E2810" s="15"/>
    </row>
    <row r="2811" spans="1:5" ht="15.75">
      <c r="A2811" s="16"/>
      <c r="B2811" s="15"/>
      <c r="C2811" s="15"/>
      <c r="D2811" s="15"/>
      <c r="E2811" s="15"/>
    </row>
    <row r="2812" spans="1:5" ht="15.75">
      <c r="A2812" s="16"/>
      <c r="B2812" s="15"/>
      <c r="C2812" s="15"/>
      <c r="D2812" s="15"/>
      <c r="E2812" s="15"/>
    </row>
    <row r="2813" spans="1:5" ht="15.75">
      <c r="A2813" s="16"/>
      <c r="B2813" s="15"/>
      <c r="C2813" s="15"/>
      <c r="D2813" s="15"/>
      <c r="E2813" s="15"/>
    </row>
    <row r="2814" spans="1:5" ht="15.75">
      <c r="A2814" s="16"/>
      <c r="B2814" s="15"/>
      <c r="C2814" s="15"/>
      <c r="D2814" s="15"/>
      <c r="E2814" s="15"/>
    </row>
    <row r="2815" spans="1:5" ht="15.75">
      <c r="A2815" s="16"/>
      <c r="B2815" s="15"/>
      <c r="C2815" s="15"/>
      <c r="D2815" s="15"/>
      <c r="E2815" s="15"/>
    </row>
    <row r="2816" spans="1:5" ht="15.75">
      <c r="A2816" s="16"/>
      <c r="B2816" s="15"/>
      <c r="C2816" s="15"/>
      <c r="D2816" s="15"/>
      <c r="E2816" s="15"/>
    </row>
    <row r="2817" spans="1:5" ht="15.75">
      <c r="A2817" s="16"/>
      <c r="B2817" s="15"/>
      <c r="C2817" s="15"/>
      <c r="D2817" s="15"/>
      <c r="E2817" s="15"/>
    </row>
    <row r="2818" spans="1:5" ht="15.75">
      <c r="A2818" s="16"/>
      <c r="B2818" s="15"/>
      <c r="C2818" s="15"/>
      <c r="D2818" s="15"/>
      <c r="E2818" s="15"/>
    </row>
    <row r="2819" spans="1:5" ht="15.75">
      <c r="A2819" s="16"/>
      <c r="B2819" s="15"/>
      <c r="C2819" s="15"/>
      <c r="D2819" s="15"/>
      <c r="E2819" s="15"/>
    </row>
    <row r="2820" spans="1:5" ht="15.75">
      <c r="A2820" s="16"/>
      <c r="B2820" s="15"/>
      <c r="C2820" s="15"/>
      <c r="D2820" s="15"/>
      <c r="E2820" s="15"/>
    </row>
    <row r="2821" spans="1:5" ht="15.75">
      <c r="A2821" s="16"/>
      <c r="B2821" s="15"/>
      <c r="C2821" s="15"/>
      <c r="D2821" s="15"/>
      <c r="E2821" s="15"/>
    </row>
    <row r="2822" spans="1:5" ht="15.75">
      <c r="A2822" s="16"/>
      <c r="B2822" s="15"/>
      <c r="C2822" s="15"/>
      <c r="D2822" s="15"/>
      <c r="E2822" s="15"/>
    </row>
    <row r="2823" spans="1:5" ht="15.75">
      <c r="A2823" s="16"/>
      <c r="B2823" s="15"/>
      <c r="C2823" s="15"/>
      <c r="D2823" s="15"/>
      <c r="E2823" s="15"/>
    </row>
    <row r="2824" spans="1:5" ht="15.75">
      <c r="A2824" s="16"/>
      <c r="B2824" s="15"/>
      <c r="C2824" s="15"/>
      <c r="D2824" s="15"/>
      <c r="E2824" s="15"/>
    </row>
    <row r="2825" spans="1:5" ht="15.75">
      <c r="A2825" s="16"/>
      <c r="B2825" s="15"/>
      <c r="C2825" s="15"/>
      <c r="D2825" s="15"/>
      <c r="E2825" s="15"/>
    </row>
    <row r="2826" spans="1:5" ht="15.75">
      <c r="A2826" s="16"/>
      <c r="B2826" s="15"/>
      <c r="C2826" s="15"/>
      <c r="D2826" s="15"/>
      <c r="E2826" s="15"/>
    </row>
    <row r="2827" spans="1:5" ht="15.75">
      <c r="A2827" s="16"/>
      <c r="B2827" s="15"/>
      <c r="C2827" s="15"/>
      <c r="D2827" s="15"/>
      <c r="E2827" s="15"/>
    </row>
    <row r="2828" spans="1:5" ht="15.75">
      <c r="A2828" s="16"/>
      <c r="B2828" s="15"/>
      <c r="C2828" s="15"/>
      <c r="D2828" s="15"/>
      <c r="E2828" s="15"/>
    </row>
    <row r="2829" spans="1:5" ht="15.75">
      <c r="A2829" s="16"/>
      <c r="B2829" s="15"/>
      <c r="C2829" s="15"/>
      <c r="D2829" s="15"/>
      <c r="E2829" s="15"/>
    </row>
    <row r="2830" spans="1:5" ht="15.75">
      <c r="A2830" s="16"/>
      <c r="B2830" s="15"/>
      <c r="C2830" s="15"/>
      <c r="D2830" s="15"/>
      <c r="E2830" s="15"/>
    </row>
    <row r="2831" spans="1:5" ht="15.75">
      <c r="A2831" s="16"/>
      <c r="B2831" s="15"/>
      <c r="C2831" s="15"/>
      <c r="D2831" s="15"/>
      <c r="E2831" s="15"/>
    </row>
    <row r="2832" spans="1:5" ht="15.75">
      <c r="A2832" s="16"/>
      <c r="B2832" s="15"/>
      <c r="C2832" s="15"/>
      <c r="D2832" s="15"/>
      <c r="E2832" s="15"/>
    </row>
    <row r="2833" spans="1:5" ht="15.75">
      <c r="A2833" s="16"/>
      <c r="B2833" s="15"/>
      <c r="C2833" s="15"/>
      <c r="D2833" s="15"/>
      <c r="E2833" s="15"/>
    </row>
    <row r="2834" spans="1:5" ht="15.75">
      <c r="A2834" s="16"/>
      <c r="B2834" s="15"/>
      <c r="C2834" s="15"/>
      <c r="D2834" s="15"/>
      <c r="E2834" s="15"/>
    </row>
    <row r="2835" spans="1:5" ht="15.75">
      <c r="A2835" s="16"/>
      <c r="B2835" s="15"/>
      <c r="C2835" s="15"/>
      <c r="D2835" s="15"/>
      <c r="E2835" s="15"/>
    </row>
    <row r="2836" spans="1:5" ht="15.75">
      <c r="A2836" s="16"/>
      <c r="B2836" s="15"/>
      <c r="C2836" s="15"/>
      <c r="D2836" s="15"/>
      <c r="E2836" s="15"/>
    </row>
    <row r="2837" spans="1:5" ht="15.75">
      <c r="A2837" s="16"/>
      <c r="B2837" s="15"/>
      <c r="C2837" s="15"/>
      <c r="D2837" s="15"/>
      <c r="E2837" s="15"/>
    </row>
    <row r="2838" spans="1:5" ht="15.75">
      <c r="A2838" s="16"/>
      <c r="B2838" s="15"/>
      <c r="C2838" s="15"/>
      <c r="D2838" s="15"/>
      <c r="E2838" s="15"/>
    </row>
    <row r="2839" spans="1:5" ht="15.75">
      <c r="A2839" s="16"/>
      <c r="B2839" s="15"/>
      <c r="C2839" s="15"/>
      <c r="D2839" s="15"/>
      <c r="E2839" s="15"/>
    </row>
    <row r="2840" spans="1:5" ht="15.75">
      <c r="A2840" s="16"/>
      <c r="B2840" s="15"/>
      <c r="C2840" s="15"/>
      <c r="D2840" s="15"/>
      <c r="E2840" s="15"/>
    </row>
    <row r="2841" spans="1:5" ht="15.75">
      <c r="A2841" s="16"/>
      <c r="B2841" s="15"/>
      <c r="C2841" s="15"/>
      <c r="D2841" s="15"/>
      <c r="E2841" s="15"/>
    </row>
    <row r="2842" spans="1:5" ht="15.75">
      <c r="A2842" s="16"/>
      <c r="B2842" s="15"/>
      <c r="C2842" s="15"/>
      <c r="D2842" s="15"/>
      <c r="E2842" s="15"/>
    </row>
    <row r="2843" spans="1:5" ht="15.75">
      <c r="A2843" s="16"/>
      <c r="B2843" s="15"/>
      <c r="C2843" s="15"/>
      <c r="D2843" s="15"/>
      <c r="E2843" s="15"/>
    </row>
    <row r="2844" spans="1:5" ht="15.75">
      <c r="A2844" s="16"/>
      <c r="B2844" s="15"/>
      <c r="C2844" s="15"/>
      <c r="D2844" s="15"/>
      <c r="E2844" s="15"/>
    </row>
    <row r="2845" spans="1:5" ht="15.75">
      <c r="A2845" s="16"/>
      <c r="B2845" s="15"/>
      <c r="C2845" s="15"/>
      <c r="D2845" s="15"/>
      <c r="E2845" s="15"/>
    </row>
    <row r="2846" spans="1:5" ht="15.75">
      <c r="A2846" s="16"/>
      <c r="B2846" s="15"/>
      <c r="C2846" s="15"/>
      <c r="D2846" s="15"/>
      <c r="E2846" s="15"/>
    </row>
    <row r="2847" spans="1:5" ht="15.75">
      <c r="A2847" s="16"/>
      <c r="B2847" s="15"/>
      <c r="C2847" s="15"/>
      <c r="D2847" s="15"/>
      <c r="E2847" s="15"/>
    </row>
    <row r="2848" spans="1:5" ht="15.75">
      <c r="A2848" s="16"/>
      <c r="B2848" s="15"/>
      <c r="C2848" s="15"/>
      <c r="D2848" s="15"/>
      <c r="E2848" s="15"/>
    </row>
    <row r="2849" spans="1:5" ht="15.75">
      <c r="A2849" s="16"/>
      <c r="B2849" s="15"/>
      <c r="C2849" s="15"/>
      <c r="D2849" s="15"/>
      <c r="E2849" s="15"/>
    </row>
    <row r="2850" spans="1:5" ht="15.75">
      <c r="A2850" s="16"/>
      <c r="B2850" s="15"/>
      <c r="C2850" s="15"/>
      <c r="D2850" s="15"/>
      <c r="E2850" s="15"/>
    </row>
    <row r="2851" spans="1:5" ht="15.75">
      <c r="A2851" s="16"/>
      <c r="B2851" s="15"/>
      <c r="C2851" s="15"/>
      <c r="D2851" s="15"/>
      <c r="E2851" s="15"/>
    </row>
    <row r="2852" spans="1:5" ht="15.75">
      <c r="A2852" s="16"/>
      <c r="B2852" s="15"/>
      <c r="C2852" s="15"/>
      <c r="D2852" s="15"/>
      <c r="E2852" s="15"/>
    </row>
    <row r="2853" spans="1:5" ht="15.75">
      <c r="A2853" s="16"/>
      <c r="B2853" s="15"/>
      <c r="C2853" s="15"/>
      <c r="D2853" s="15"/>
      <c r="E2853" s="15"/>
    </row>
    <row r="2854" spans="1:5" ht="15.75">
      <c r="A2854" s="16"/>
      <c r="B2854" s="15"/>
      <c r="C2854" s="15"/>
      <c r="D2854" s="15"/>
      <c r="E2854" s="15"/>
    </row>
    <row r="2855" spans="1:5" ht="15.75">
      <c r="A2855" s="16"/>
      <c r="B2855" s="15"/>
      <c r="C2855" s="15"/>
      <c r="D2855" s="15"/>
      <c r="E2855" s="15"/>
    </row>
    <row r="2856" spans="1:5" ht="15.75">
      <c r="A2856" s="16"/>
      <c r="B2856" s="15"/>
      <c r="C2856" s="15"/>
      <c r="D2856" s="15"/>
      <c r="E2856" s="15"/>
    </row>
    <row r="2857" spans="1:5" ht="15.75">
      <c r="A2857" s="16"/>
      <c r="B2857" s="15"/>
      <c r="C2857" s="15"/>
      <c r="D2857" s="15"/>
      <c r="E2857" s="15"/>
    </row>
    <row r="2858" spans="1:5" ht="15.75">
      <c r="A2858" s="16"/>
      <c r="B2858" s="15"/>
      <c r="C2858" s="15"/>
      <c r="D2858" s="15"/>
      <c r="E2858" s="15"/>
    </row>
    <row r="2859" spans="1:5" ht="15.75">
      <c r="A2859" s="16"/>
      <c r="B2859" s="15"/>
      <c r="C2859" s="15"/>
      <c r="D2859" s="15"/>
      <c r="E2859" s="15"/>
    </row>
    <row r="2860" spans="1:5" ht="15.75">
      <c r="A2860" s="16"/>
      <c r="B2860" s="15"/>
      <c r="C2860" s="15"/>
      <c r="D2860" s="15"/>
      <c r="E2860" s="15"/>
    </row>
    <row r="2861" spans="1:5" ht="15.75">
      <c r="A2861" s="16"/>
      <c r="B2861" s="15"/>
      <c r="C2861" s="15"/>
      <c r="D2861" s="15"/>
      <c r="E2861" s="15"/>
    </row>
    <row r="2862" spans="1:5" ht="15.75">
      <c r="A2862" s="16"/>
      <c r="B2862" s="15"/>
      <c r="C2862" s="15"/>
      <c r="D2862" s="15"/>
      <c r="E2862" s="15"/>
    </row>
    <row r="2863" spans="1:5" ht="15.75">
      <c r="A2863" s="16"/>
      <c r="B2863" s="15"/>
      <c r="C2863" s="15"/>
      <c r="D2863" s="15"/>
      <c r="E2863" s="15"/>
    </row>
    <row r="2864" spans="1:5" ht="15.75">
      <c r="A2864" s="16"/>
      <c r="B2864" s="15"/>
      <c r="C2864" s="15"/>
      <c r="D2864" s="15"/>
      <c r="E2864" s="15"/>
    </row>
    <row r="2865" spans="1:5" ht="15.75">
      <c r="A2865" s="16"/>
      <c r="B2865" s="15"/>
      <c r="C2865" s="15"/>
      <c r="D2865" s="15"/>
      <c r="E2865" s="15"/>
    </row>
    <row r="2866" spans="1:5" ht="15.75">
      <c r="A2866" s="16"/>
      <c r="B2866" s="15"/>
      <c r="C2866" s="15"/>
      <c r="D2866" s="15"/>
      <c r="E2866" s="15"/>
    </row>
    <row r="2867" spans="1:5" ht="15.75">
      <c r="A2867" s="16"/>
      <c r="B2867" s="15"/>
      <c r="C2867" s="15"/>
      <c r="D2867" s="15"/>
      <c r="E2867" s="15"/>
    </row>
    <row r="2868" spans="1:5" ht="15.75">
      <c r="A2868" s="16"/>
      <c r="B2868" s="15"/>
      <c r="C2868" s="15"/>
      <c r="D2868" s="15"/>
      <c r="E2868" s="15"/>
    </row>
    <row r="2869" spans="1:5" ht="15.75">
      <c r="A2869" s="16"/>
      <c r="B2869" s="15"/>
      <c r="C2869" s="15"/>
      <c r="D2869" s="15"/>
      <c r="E2869" s="15"/>
    </row>
    <row r="2870" spans="1:5" ht="15.75">
      <c r="A2870" s="16"/>
      <c r="B2870" s="15"/>
      <c r="C2870" s="15"/>
      <c r="D2870" s="15"/>
      <c r="E2870" s="15"/>
    </row>
    <row r="2871" spans="1:5" ht="15.75">
      <c r="A2871" s="16"/>
      <c r="B2871" s="15"/>
      <c r="C2871" s="15"/>
      <c r="D2871" s="15"/>
      <c r="E2871" s="15"/>
    </row>
    <row r="2872" spans="1:5" ht="15.75">
      <c r="A2872" s="16"/>
      <c r="B2872" s="15"/>
      <c r="C2872" s="15"/>
      <c r="D2872" s="15"/>
      <c r="E2872" s="15"/>
    </row>
    <row r="2873" spans="1:5" ht="15.75">
      <c r="A2873" s="16"/>
      <c r="B2873" s="15"/>
      <c r="C2873" s="15"/>
      <c r="D2873" s="15"/>
      <c r="E2873" s="15"/>
    </row>
    <row r="2874" spans="1:5" ht="15.75">
      <c r="A2874" s="16"/>
      <c r="B2874" s="15"/>
      <c r="C2874" s="15"/>
      <c r="D2874" s="15"/>
      <c r="E2874" s="15"/>
    </row>
    <row r="2875" spans="1:5" ht="15.75">
      <c r="A2875" s="16"/>
      <c r="B2875" s="15"/>
      <c r="C2875" s="15"/>
      <c r="D2875" s="15"/>
      <c r="E2875" s="15"/>
    </row>
    <row r="2876" spans="1:5" ht="15.75">
      <c r="A2876" s="16"/>
      <c r="B2876" s="15"/>
      <c r="C2876" s="15"/>
      <c r="D2876" s="15"/>
      <c r="E2876" s="15"/>
    </row>
    <row r="2877" spans="1:5" ht="15.75">
      <c r="A2877" s="16"/>
      <c r="B2877" s="15"/>
      <c r="C2877" s="15"/>
      <c r="D2877" s="15"/>
      <c r="E2877" s="15"/>
    </row>
    <row r="2878" spans="1:5" ht="15.75">
      <c r="A2878" s="16"/>
      <c r="B2878" s="15"/>
      <c r="C2878" s="15"/>
      <c r="D2878" s="15"/>
      <c r="E2878" s="15"/>
    </row>
    <row r="2879" spans="1:5" ht="15.75">
      <c r="A2879" s="16"/>
      <c r="B2879" s="15"/>
      <c r="C2879" s="15"/>
      <c r="D2879" s="15"/>
      <c r="E2879" s="15"/>
    </row>
    <row r="2880" spans="1:5" ht="15.75">
      <c r="A2880" s="16"/>
      <c r="B2880" s="15"/>
      <c r="C2880" s="15"/>
      <c r="D2880" s="15"/>
      <c r="E2880" s="15"/>
    </row>
    <row r="2881" spans="1:5" ht="15.75">
      <c r="A2881" s="16"/>
      <c r="B2881" s="15"/>
      <c r="C2881" s="15"/>
      <c r="D2881" s="15"/>
      <c r="E2881" s="15"/>
    </row>
    <row r="2882" spans="1:5" ht="15.75">
      <c r="A2882" s="16"/>
      <c r="B2882" s="15"/>
      <c r="C2882" s="15"/>
      <c r="D2882" s="15"/>
      <c r="E2882" s="15"/>
    </row>
    <row r="2883" spans="1:5" ht="15.75">
      <c r="A2883" s="16"/>
      <c r="B2883" s="15"/>
      <c r="C2883" s="15"/>
      <c r="D2883" s="15"/>
      <c r="E2883" s="15"/>
    </row>
    <row r="2884" spans="1:5" ht="15.75">
      <c r="A2884" s="16"/>
      <c r="B2884" s="15"/>
      <c r="C2884" s="15"/>
      <c r="D2884" s="15"/>
      <c r="E2884" s="15"/>
    </row>
    <row r="2885" spans="1:5" ht="15.75">
      <c r="A2885" s="16"/>
      <c r="B2885" s="15"/>
      <c r="C2885" s="15"/>
      <c r="D2885" s="15"/>
      <c r="E2885" s="15"/>
    </row>
    <row r="2886" spans="1:5" ht="15.75">
      <c r="A2886" s="16"/>
      <c r="B2886" s="15"/>
      <c r="C2886" s="15"/>
      <c r="D2886" s="15"/>
      <c r="E2886" s="15"/>
    </row>
    <row r="2887" spans="1:5" ht="15.75">
      <c r="A2887" s="16"/>
      <c r="B2887" s="15"/>
      <c r="C2887" s="15"/>
      <c r="D2887" s="15"/>
      <c r="E2887" s="15"/>
    </row>
    <row r="2888" spans="1:5" ht="15.75">
      <c r="A2888" s="16"/>
      <c r="B2888" s="15"/>
      <c r="C2888" s="15"/>
      <c r="D2888" s="15"/>
      <c r="E2888" s="15"/>
    </row>
    <row r="2889" spans="1:5" ht="15.75">
      <c r="A2889" s="16"/>
      <c r="B2889" s="15"/>
      <c r="C2889" s="15"/>
      <c r="D2889" s="15"/>
      <c r="E2889" s="15"/>
    </row>
    <row r="2890" spans="1:5" ht="15.75">
      <c r="A2890" s="16"/>
      <c r="B2890" s="15"/>
      <c r="C2890" s="15"/>
      <c r="D2890" s="15"/>
      <c r="E2890" s="15"/>
    </row>
    <row r="2891" spans="1:5" ht="15.75">
      <c r="A2891" s="16"/>
      <c r="B2891" s="15"/>
      <c r="C2891" s="15"/>
      <c r="D2891" s="15"/>
      <c r="E2891" s="15"/>
    </row>
    <row r="2892" spans="1:5" ht="15.75">
      <c r="A2892" s="16"/>
      <c r="B2892" s="15"/>
      <c r="C2892" s="15"/>
      <c r="D2892" s="15"/>
      <c r="E2892" s="15"/>
    </row>
    <row r="2893" spans="1:5" ht="15.75">
      <c r="A2893" s="16"/>
      <c r="B2893" s="15"/>
      <c r="C2893" s="15"/>
      <c r="D2893" s="15"/>
      <c r="E2893" s="15"/>
    </row>
    <row r="2894" spans="1:5" ht="15.75">
      <c r="A2894" s="16"/>
      <c r="B2894" s="15"/>
      <c r="C2894" s="15"/>
      <c r="D2894" s="15"/>
      <c r="E2894" s="15"/>
    </row>
    <row r="2895" spans="1:5" ht="15.75">
      <c r="A2895" s="16"/>
      <c r="B2895" s="15"/>
      <c r="C2895" s="15"/>
      <c r="D2895" s="15"/>
      <c r="E2895" s="15"/>
    </row>
    <row r="2896" spans="1:5" ht="15.75">
      <c r="A2896" s="16"/>
      <c r="B2896" s="15"/>
      <c r="C2896" s="15"/>
      <c r="D2896" s="15"/>
      <c r="E2896" s="15"/>
    </row>
    <row r="2897" spans="1:5" ht="15.75">
      <c r="A2897" s="16"/>
      <c r="B2897" s="15"/>
      <c r="C2897" s="15"/>
      <c r="D2897" s="15"/>
      <c r="E2897" s="15"/>
    </row>
    <row r="2898" spans="1:5" ht="15.75">
      <c r="A2898" s="16"/>
      <c r="B2898" s="15"/>
      <c r="C2898" s="15"/>
      <c r="D2898" s="15"/>
      <c r="E2898" s="15"/>
    </row>
    <row r="2899" spans="1:5" ht="15.75">
      <c r="A2899" s="16"/>
      <c r="B2899" s="15"/>
      <c r="C2899" s="15"/>
      <c r="D2899" s="15"/>
      <c r="E2899" s="15"/>
    </row>
    <row r="2900" spans="1:5" ht="15.75">
      <c r="A2900" s="16"/>
      <c r="B2900" s="15"/>
      <c r="C2900" s="15"/>
      <c r="D2900" s="15"/>
      <c r="E2900" s="15"/>
    </row>
    <row r="2901" spans="1:5" ht="15.75">
      <c r="A2901" s="16"/>
      <c r="B2901" s="15"/>
      <c r="C2901" s="15"/>
      <c r="D2901" s="15"/>
      <c r="E2901" s="15"/>
    </row>
    <row r="2902" spans="1:5" ht="15.75">
      <c r="A2902" s="16"/>
      <c r="B2902" s="15"/>
      <c r="C2902" s="15"/>
      <c r="D2902" s="15"/>
      <c r="E2902" s="15"/>
    </row>
    <row r="2903" spans="1:5" ht="15.75">
      <c r="A2903" s="16"/>
      <c r="B2903" s="15"/>
      <c r="C2903" s="15"/>
      <c r="D2903" s="15"/>
      <c r="E2903" s="15"/>
    </row>
    <row r="2904" spans="1:5" ht="15.75">
      <c r="A2904" s="16"/>
      <c r="B2904" s="15"/>
      <c r="C2904" s="15"/>
      <c r="D2904" s="15"/>
      <c r="E2904" s="15"/>
    </row>
    <row r="2905" spans="1:5" ht="15.75">
      <c r="A2905" s="16"/>
      <c r="B2905" s="15"/>
      <c r="C2905" s="15"/>
      <c r="D2905" s="15"/>
      <c r="E2905" s="15"/>
    </row>
    <row r="2906" spans="1:5" ht="15.75">
      <c r="A2906" s="16"/>
      <c r="B2906" s="15"/>
      <c r="C2906" s="15"/>
      <c r="D2906" s="15"/>
      <c r="E2906" s="15"/>
    </row>
    <row r="2907" spans="1:5" ht="15.75">
      <c r="A2907" s="16"/>
      <c r="B2907" s="15"/>
      <c r="C2907" s="15"/>
      <c r="D2907" s="15"/>
      <c r="E2907" s="15"/>
    </row>
    <row r="2908" spans="1:5" ht="15.75">
      <c r="A2908" s="16"/>
      <c r="B2908" s="15"/>
      <c r="C2908" s="15"/>
      <c r="D2908" s="15"/>
      <c r="E2908" s="15"/>
    </row>
    <row r="2909" spans="1:5" ht="15.75">
      <c r="A2909" s="16"/>
      <c r="B2909" s="15"/>
      <c r="C2909" s="15"/>
      <c r="D2909" s="15"/>
      <c r="E2909" s="15"/>
    </row>
    <row r="2910" spans="1:5" ht="15.75">
      <c r="A2910" s="16"/>
      <c r="B2910" s="15"/>
      <c r="C2910" s="15"/>
      <c r="D2910" s="15"/>
      <c r="E2910" s="15"/>
    </row>
    <row r="2911" spans="1:5" ht="15.75">
      <c r="A2911" s="16"/>
      <c r="B2911" s="15"/>
      <c r="C2911" s="15"/>
      <c r="D2911" s="15"/>
      <c r="E2911" s="15"/>
    </row>
    <row r="2912" spans="1:5" ht="15.75">
      <c r="A2912" s="16"/>
      <c r="B2912" s="15"/>
      <c r="C2912" s="15"/>
      <c r="D2912" s="15"/>
      <c r="E2912" s="15"/>
    </row>
    <row r="2913" spans="1:5" ht="15.75">
      <c r="A2913" s="16"/>
      <c r="B2913" s="15"/>
      <c r="C2913" s="15"/>
      <c r="D2913" s="15"/>
      <c r="E2913" s="15"/>
    </row>
    <row r="2914" spans="1:5" ht="15.75">
      <c r="A2914" s="16"/>
      <c r="B2914" s="15"/>
      <c r="C2914" s="15"/>
      <c r="D2914" s="15"/>
      <c r="E2914" s="15"/>
    </row>
    <row r="2915" spans="1:5" ht="15.75">
      <c r="A2915" s="16"/>
      <c r="B2915" s="15"/>
      <c r="C2915" s="15"/>
      <c r="D2915" s="15"/>
      <c r="E2915" s="15"/>
    </row>
    <row r="2916" spans="1:5" ht="15.75">
      <c r="A2916" s="16"/>
      <c r="B2916" s="15"/>
      <c r="C2916" s="15"/>
      <c r="D2916" s="15"/>
      <c r="E2916" s="15"/>
    </row>
    <row r="2917" spans="1:5" ht="15.75">
      <c r="A2917" s="16"/>
      <c r="B2917" s="15"/>
      <c r="C2917" s="15"/>
      <c r="D2917" s="15"/>
      <c r="E2917" s="15"/>
    </row>
    <row r="2918" spans="1:5" ht="15.75">
      <c r="A2918" s="16"/>
      <c r="B2918" s="15"/>
      <c r="C2918" s="15"/>
      <c r="D2918" s="15"/>
      <c r="E2918" s="15"/>
    </row>
    <row r="2919" spans="1:5" ht="15.75">
      <c r="A2919" s="16"/>
      <c r="B2919" s="15"/>
      <c r="C2919" s="15"/>
      <c r="D2919" s="15"/>
      <c r="E2919" s="15"/>
    </row>
    <row r="2920" spans="1:5" ht="15.75">
      <c r="A2920" s="16"/>
      <c r="B2920" s="15"/>
      <c r="C2920" s="15"/>
      <c r="D2920" s="15"/>
      <c r="E2920" s="15"/>
    </row>
    <row r="2921" spans="1:5" ht="15.75">
      <c r="A2921" s="16"/>
      <c r="B2921" s="15"/>
      <c r="C2921" s="15"/>
      <c r="D2921" s="15"/>
      <c r="E2921" s="15"/>
    </row>
    <row r="2922" spans="1:5" ht="15.75">
      <c r="A2922" s="16"/>
      <c r="B2922" s="15"/>
      <c r="C2922" s="15"/>
      <c r="D2922" s="15"/>
      <c r="E2922" s="15"/>
    </row>
    <row r="2923" spans="1:5" ht="15.75">
      <c r="A2923" s="16"/>
      <c r="B2923" s="15"/>
      <c r="C2923" s="15"/>
      <c r="D2923" s="15"/>
      <c r="E2923" s="15"/>
    </row>
    <row r="2924" spans="1:5" ht="15.75">
      <c r="A2924" s="16"/>
      <c r="B2924" s="15"/>
      <c r="C2924" s="15"/>
      <c r="D2924" s="15"/>
      <c r="E2924" s="15"/>
    </row>
    <row r="2925" spans="1:5" ht="15.75">
      <c r="A2925" s="16"/>
      <c r="B2925" s="15"/>
      <c r="C2925" s="15"/>
      <c r="D2925" s="15"/>
      <c r="E2925" s="15"/>
    </row>
    <row r="2926" spans="1:5" ht="15.75">
      <c r="A2926" s="16"/>
      <c r="B2926" s="15"/>
      <c r="C2926" s="15"/>
      <c r="D2926" s="15"/>
      <c r="E2926" s="15"/>
    </row>
    <row r="2927" spans="1:5" ht="15.75">
      <c r="A2927" s="16"/>
      <c r="B2927" s="15"/>
      <c r="C2927" s="15"/>
      <c r="D2927" s="15"/>
      <c r="E2927" s="15"/>
    </row>
    <row r="2928" spans="1:5" ht="15.75">
      <c r="A2928" s="16"/>
      <c r="B2928" s="15"/>
      <c r="C2928" s="15"/>
      <c r="D2928" s="15"/>
      <c r="E2928" s="15"/>
    </row>
    <row r="2929" spans="1:5" ht="15.75">
      <c r="A2929" s="16"/>
      <c r="B2929" s="15"/>
      <c r="C2929" s="15"/>
      <c r="D2929" s="15"/>
      <c r="E2929" s="15"/>
    </row>
    <row r="2930" spans="1:5" ht="15.75">
      <c r="A2930" s="16"/>
      <c r="B2930" s="15"/>
      <c r="C2930" s="15"/>
      <c r="D2930" s="15"/>
      <c r="E2930" s="15"/>
    </row>
    <row r="2931" spans="1:5" ht="15.75">
      <c r="A2931" s="16"/>
      <c r="B2931" s="15"/>
      <c r="C2931" s="15"/>
      <c r="D2931" s="15"/>
      <c r="E2931" s="15"/>
    </row>
    <row r="2932" spans="1:5" ht="15.75">
      <c r="A2932" s="16"/>
      <c r="B2932" s="15"/>
      <c r="C2932" s="15"/>
      <c r="D2932" s="15"/>
      <c r="E2932" s="15"/>
    </row>
    <row r="2933" spans="1:5" ht="15.75">
      <c r="A2933" s="16"/>
      <c r="B2933" s="15"/>
      <c r="C2933" s="15"/>
      <c r="D2933" s="15"/>
      <c r="E2933" s="15"/>
    </row>
    <row r="2934" spans="1:5" ht="15.75">
      <c r="A2934" s="16"/>
      <c r="B2934" s="15"/>
      <c r="C2934" s="15"/>
      <c r="D2934" s="15"/>
      <c r="E2934" s="15"/>
    </row>
    <row r="2935" spans="1:5" ht="15.75">
      <c r="A2935" s="16"/>
      <c r="B2935" s="15"/>
      <c r="C2935" s="15"/>
      <c r="D2935" s="15"/>
      <c r="E2935" s="15"/>
    </row>
    <row r="2936" spans="1:5" ht="15.75">
      <c r="A2936" s="16"/>
      <c r="B2936" s="15"/>
      <c r="C2936" s="15"/>
      <c r="D2936" s="15"/>
      <c r="E2936" s="15"/>
    </row>
    <row r="2937" spans="1:5" ht="15.75">
      <c r="A2937" s="16"/>
      <c r="B2937" s="15"/>
      <c r="C2937" s="15"/>
      <c r="D2937" s="15"/>
      <c r="E2937" s="15"/>
    </row>
    <row r="2938" spans="1:5" ht="15.75">
      <c r="A2938" s="16"/>
      <c r="B2938" s="15"/>
      <c r="C2938" s="15"/>
      <c r="D2938" s="15"/>
      <c r="E2938" s="15"/>
    </row>
    <row r="2939" spans="1:5" ht="15.75">
      <c r="A2939" s="16"/>
      <c r="B2939" s="15"/>
      <c r="C2939" s="15"/>
      <c r="D2939" s="15"/>
      <c r="E2939" s="15"/>
    </row>
    <row r="2940" spans="1:5" ht="15.75">
      <c r="A2940" s="16"/>
      <c r="B2940" s="15"/>
      <c r="C2940" s="15"/>
      <c r="D2940" s="15"/>
      <c r="E2940" s="15"/>
    </row>
    <row r="2941" spans="1:5" ht="15.75">
      <c r="A2941" s="16"/>
      <c r="B2941" s="15"/>
      <c r="C2941" s="15"/>
      <c r="D2941" s="15"/>
      <c r="E2941" s="15"/>
    </row>
    <row r="2942" spans="1:5" ht="15.75">
      <c r="A2942" s="16"/>
      <c r="B2942" s="15"/>
      <c r="C2942" s="15"/>
      <c r="D2942" s="15"/>
      <c r="E2942" s="15"/>
    </row>
    <row r="2943" spans="1:5" ht="15.75">
      <c r="A2943" s="16"/>
      <c r="B2943" s="15"/>
      <c r="C2943" s="15"/>
      <c r="D2943" s="15"/>
      <c r="E2943" s="15"/>
    </row>
    <row r="2944" spans="1:5" ht="15.75">
      <c r="A2944" s="16"/>
      <c r="B2944" s="15"/>
      <c r="C2944" s="15"/>
      <c r="D2944" s="15"/>
      <c r="E2944" s="15"/>
    </row>
    <row r="2945" spans="1:5" ht="15.75">
      <c r="A2945" s="16"/>
      <c r="B2945" s="15"/>
      <c r="C2945" s="15"/>
      <c r="D2945" s="15"/>
      <c r="E2945" s="15"/>
    </row>
    <row r="2946" spans="1:5" ht="15.75">
      <c r="A2946" s="16"/>
      <c r="B2946" s="15"/>
      <c r="C2946" s="15"/>
      <c r="D2946" s="15"/>
      <c r="E2946" s="15"/>
    </row>
    <row r="2947" spans="1:5" ht="15.75">
      <c r="A2947" s="16"/>
      <c r="B2947" s="15"/>
      <c r="C2947" s="15"/>
      <c r="D2947" s="15"/>
      <c r="E2947" s="15"/>
    </row>
    <row r="2948" spans="1:5" ht="15.75">
      <c r="A2948" s="16"/>
      <c r="B2948" s="15"/>
      <c r="C2948" s="15"/>
      <c r="D2948" s="15"/>
      <c r="E2948" s="15"/>
    </row>
    <row r="2949" spans="1:5" ht="15.75">
      <c r="A2949" s="16"/>
      <c r="B2949" s="15"/>
      <c r="C2949" s="15"/>
      <c r="D2949" s="15"/>
      <c r="E2949" s="15"/>
    </row>
    <row r="2950" spans="1:5" ht="15.75">
      <c r="A2950" s="16"/>
      <c r="B2950" s="15"/>
      <c r="C2950" s="15"/>
      <c r="D2950" s="15"/>
      <c r="E2950" s="15"/>
    </row>
    <row r="2951" spans="1:5" ht="15.75">
      <c r="A2951" s="16"/>
      <c r="B2951" s="15"/>
      <c r="C2951" s="15"/>
      <c r="D2951" s="15"/>
      <c r="E2951" s="15"/>
    </row>
    <row r="2952" spans="1:5" ht="15.75">
      <c r="A2952" s="16"/>
      <c r="B2952" s="15"/>
      <c r="C2952" s="15"/>
      <c r="D2952" s="15"/>
      <c r="E2952" s="15"/>
    </row>
    <row r="2953" spans="1:5" ht="15.75">
      <c r="A2953" s="16"/>
      <c r="B2953" s="15"/>
      <c r="C2953" s="15"/>
      <c r="D2953" s="15"/>
      <c r="E2953" s="15"/>
    </row>
    <row r="2954" spans="1:5" ht="15.75">
      <c r="A2954" s="16"/>
      <c r="B2954" s="15"/>
      <c r="C2954" s="15"/>
      <c r="D2954" s="15"/>
      <c r="E2954" s="15"/>
    </row>
    <row r="2955" spans="1:5" ht="15.75">
      <c r="A2955" s="16"/>
      <c r="B2955" s="15"/>
      <c r="C2955" s="15"/>
      <c r="D2955" s="15"/>
      <c r="E2955" s="15"/>
    </row>
    <row r="2956" spans="1:5" ht="15.75">
      <c r="A2956" s="16"/>
      <c r="B2956" s="15"/>
      <c r="C2956" s="15"/>
      <c r="D2956" s="15"/>
      <c r="E2956" s="15"/>
    </row>
    <row r="2957" spans="1:5" ht="15.75">
      <c r="A2957" s="16"/>
      <c r="B2957" s="15"/>
      <c r="C2957" s="15"/>
      <c r="D2957" s="15"/>
      <c r="E2957" s="15"/>
    </row>
    <row r="2958" spans="1:5" ht="15.75">
      <c r="A2958" s="16"/>
      <c r="B2958" s="15"/>
      <c r="C2958" s="15"/>
      <c r="D2958" s="15"/>
      <c r="E2958" s="15"/>
    </row>
    <row r="2959" spans="1:5" ht="15.75">
      <c r="A2959" s="16"/>
      <c r="B2959" s="15"/>
      <c r="C2959" s="15"/>
      <c r="D2959" s="15"/>
      <c r="E2959" s="15"/>
    </row>
    <row r="2960" spans="1:5" ht="15.75">
      <c r="A2960" s="16"/>
      <c r="B2960" s="15"/>
      <c r="C2960" s="15"/>
      <c r="D2960" s="15"/>
      <c r="E2960" s="15"/>
    </row>
    <row r="2961" spans="1:5" ht="15.75">
      <c r="A2961" s="16"/>
      <c r="B2961" s="15"/>
      <c r="C2961" s="15"/>
      <c r="D2961" s="15"/>
      <c r="E2961" s="15"/>
    </row>
    <row r="2962" spans="1:5" ht="15.75">
      <c r="A2962" s="16"/>
      <c r="B2962" s="15"/>
      <c r="C2962" s="15"/>
      <c r="D2962" s="15"/>
      <c r="E2962" s="15"/>
    </row>
    <row r="2963" spans="1:5" ht="15.75">
      <c r="A2963" s="16"/>
      <c r="B2963" s="15"/>
      <c r="C2963" s="15"/>
      <c r="D2963" s="15"/>
      <c r="E2963" s="15"/>
    </row>
    <row r="2964" spans="1:5" ht="15.75">
      <c r="A2964" s="16"/>
      <c r="B2964" s="15"/>
      <c r="C2964" s="15"/>
      <c r="D2964" s="15"/>
      <c r="E2964" s="15"/>
    </row>
    <row r="2965" spans="1:5" ht="15.75">
      <c r="A2965" s="16"/>
      <c r="B2965" s="15"/>
      <c r="C2965" s="15"/>
      <c r="D2965" s="15"/>
      <c r="E2965" s="15"/>
    </row>
    <row r="2966" spans="1:5" ht="15.75">
      <c r="A2966" s="16"/>
      <c r="B2966" s="15"/>
      <c r="C2966" s="15"/>
      <c r="D2966" s="15"/>
      <c r="E2966" s="15"/>
    </row>
    <row r="2967" spans="1:5" ht="15.75">
      <c r="A2967" s="16"/>
      <c r="B2967" s="15"/>
      <c r="C2967" s="15"/>
      <c r="D2967" s="15"/>
      <c r="E2967" s="15"/>
    </row>
    <row r="2968" spans="1:5" ht="15.75">
      <c r="A2968" s="16"/>
      <c r="B2968" s="15"/>
      <c r="C2968" s="15"/>
      <c r="D2968" s="15"/>
      <c r="E2968" s="15"/>
    </row>
    <row r="2969" spans="1:5" ht="15.75">
      <c r="A2969" s="16"/>
      <c r="B2969" s="15"/>
      <c r="C2969" s="15"/>
      <c r="D2969" s="15"/>
      <c r="E2969" s="15"/>
    </row>
    <row r="2970" spans="1:5" ht="15.75">
      <c r="A2970" s="16"/>
      <c r="B2970" s="15"/>
      <c r="C2970" s="15"/>
      <c r="D2970" s="15"/>
      <c r="E2970" s="15"/>
    </row>
    <row r="2971" spans="1:5" ht="15.75">
      <c r="A2971" s="16"/>
      <c r="B2971" s="15"/>
      <c r="C2971" s="15"/>
      <c r="D2971" s="15"/>
      <c r="E2971" s="15"/>
    </row>
    <row r="2972" spans="1:5" ht="15.75">
      <c r="A2972" s="16"/>
      <c r="B2972" s="15"/>
      <c r="C2972" s="15"/>
      <c r="D2972" s="15"/>
      <c r="E2972" s="15"/>
    </row>
    <row r="2973" spans="1:5" ht="15.75">
      <c r="A2973" s="16"/>
      <c r="B2973" s="15"/>
      <c r="C2973" s="15"/>
      <c r="D2973" s="15"/>
      <c r="E2973" s="15"/>
    </row>
    <row r="2974" spans="1:5" ht="15.75">
      <c r="A2974" s="16"/>
      <c r="B2974" s="15"/>
      <c r="C2974" s="15"/>
      <c r="D2974" s="15"/>
      <c r="E2974" s="15"/>
    </row>
    <row r="2975" spans="1:5" ht="15.75">
      <c r="A2975" s="16"/>
      <c r="B2975" s="15"/>
      <c r="C2975" s="15"/>
      <c r="D2975" s="15"/>
      <c r="E2975" s="15"/>
    </row>
    <row r="2976" spans="1:5" ht="15.75">
      <c r="A2976" s="16"/>
      <c r="B2976" s="15"/>
      <c r="C2976" s="15"/>
      <c r="D2976" s="15"/>
      <c r="E2976" s="15"/>
    </row>
    <row r="2977" spans="1:5" ht="15.75">
      <c r="A2977" s="16"/>
      <c r="B2977" s="15"/>
      <c r="C2977" s="15"/>
      <c r="D2977" s="15"/>
      <c r="E2977" s="15"/>
    </row>
    <row r="2978" spans="1:5" ht="15.75">
      <c r="A2978" s="16"/>
      <c r="B2978" s="15"/>
      <c r="C2978" s="15"/>
      <c r="D2978" s="15"/>
      <c r="E2978" s="15"/>
    </row>
    <row r="2979" spans="1:5" ht="15.75">
      <c r="A2979" s="16"/>
      <c r="B2979" s="15"/>
      <c r="C2979" s="15"/>
      <c r="D2979" s="15"/>
      <c r="E2979" s="15"/>
    </row>
    <row r="2980" spans="1:5" ht="15.75">
      <c r="A2980" s="16"/>
      <c r="B2980" s="15"/>
      <c r="C2980" s="15"/>
      <c r="D2980" s="15"/>
      <c r="E2980" s="15"/>
    </row>
    <row r="2981" spans="1:5" ht="15.75">
      <c r="A2981" s="16"/>
      <c r="B2981" s="15"/>
      <c r="C2981" s="15"/>
      <c r="D2981" s="15"/>
      <c r="E2981" s="15"/>
    </row>
    <row r="2982" spans="1:5" ht="15.75">
      <c r="A2982" s="16"/>
      <c r="B2982" s="15"/>
      <c r="C2982" s="15"/>
      <c r="D2982" s="15"/>
      <c r="E2982" s="15"/>
    </row>
    <row r="2983" spans="1:5" ht="15.75">
      <c r="A2983" s="16"/>
      <c r="B2983" s="15"/>
      <c r="C2983" s="15"/>
      <c r="D2983" s="15"/>
      <c r="E2983" s="15"/>
    </row>
    <row r="2984" spans="1:5" ht="15.75">
      <c r="A2984" s="16"/>
      <c r="B2984" s="15"/>
      <c r="C2984" s="15"/>
      <c r="D2984" s="15"/>
      <c r="E2984" s="15"/>
    </row>
    <row r="2985" spans="1:5" ht="15.75">
      <c r="A2985" s="16"/>
      <c r="B2985" s="15"/>
      <c r="C2985" s="15"/>
      <c r="D2985" s="15"/>
      <c r="E2985" s="15"/>
    </row>
    <row r="2986" spans="1:5" ht="15.75">
      <c r="A2986" s="16"/>
      <c r="B2986" s="15"/>
      <c r="C2986" s="15"/>
      <c r="D2986" s="15"/>
      <c r="E2986" s="15"/>
    </row>
    <row r="2987" spans="1:5" ht="15.75">
      <c r="A2987" s="16"/>
      <c r="B2987" s="15"/>
      <c r="C2987" s="15"/>
      <c r="D2987" s="15"/>
      <c r="E2987" s="15"/>
    </row>
    <row r="2988" spans="1:5" ht="15.75">
      <c r="A2988" s="16"/>
      <c r="B2988" s="15"/>
      <c r="C2988" s="15"/>
      <c r="D2988" s="15"/>
      <c r="E2988" s="15"/>
    </row>
    <row r="2989" spans="1:5" ht="15.75">
      <c r="A2989" s="16"/>
      <c r="B2989" s="15"/>
      <c r="C2989" s="15"/>
      <c r="D2989" s="15"/>
      <c r="E2989" s="15"/>
    </row>
    <row r="2990" spans="1:5" ht="15.75">
      <c r="A2990" s="16"/>
      <c r="B2990" s="15"/>
      <c r="C2990" s="15"/>
      <c r="D2990" s="15"/>
      <c r="E2990" s="15"/>
    </row>
    <row r="2991" spans="1:5" ht="15.75">
      <c r="A2991" s="16"/>
      <c r="B2991" s="15"/>
      <c r="C2991" s="15"/>
      <c r="D2991" s="15"/>
      <c r="E2991" s="15"/>
    </row>
    <row r="2992" spans="1:5" ht="15.75">
      <c r="A2992" s="16"/>
      <c r="B2992" s="15"/>
      <c r="C2992" s="15"/>
      <c r="D2992" s="15"/>
      <c r="E2992" s="15"/>
    </row>
    <row r="2993" spans="1:5" ht="15.75">
      <c r="A2993" s="16"/>
      <c r="B2993" s="15"/>
      <c r="C2993" s="15"/>
      <c r="D2993" s="15"/>
      <c r="E2993" s="15"/>
    </row>
    <row r="2994" spans="1:5" ht="15.75">
      <c r="A2994" s="16"/>
      <c r="B2994" s="15"/>
      <c r="C2994" s="15"/>
      <c r="D2994" s="15"/>
      <c r="E2994" s="15"/>
    </row>
    <row r="2995" spans="1:5" ht="15.75">
      <c r="A2995" s="16"/>
      <c r="B2995" s="15"/>
      <c r="C2995" s="15"/>
      <c r="D2995" s="15"/>
      <c r="E2995" s="15"/>
    </row>
    <row r="2996" spans="1:5" ht="15.75">
      <c r="A2996" s="16"/>
      <c r="B2996" s="15"/>
      <c r="C2996" s="15"/>
      <c r="D2996" s="15"/>
      <c r="E2996" s="15"/>
    </row>
    <row r="2997" spans="1:5" ht="15.75">
      <c r="A2997" s="16"/>
      <c r="B2997" s="15"/>
      <c r="C2997" s="15"/>
      <c r="D2997" s="15"/>
      <c r="E2997" s="15"/>
    </row>
    <row r="2998" spans="1:5" ht="15.75">
      <c r="A2998" s="16"/>
      <c r="B2998" s="15"/>
      <c r="C2998" s="15"/>
      <c r="D2998" s="15"/>
      <c r="E2998" s="15"/>
    </row>
    <row r="2999" spans="1:5" ht="15.75">
      <c r="A2999" s="16"/>
      <c r="B2999" s="15"/>
      <c r="C2999" s="15"/>
      <c r="D2999" s="15"/>
      <c r="E2999" s="15"/>
    </row>
    <row r="3000" spans="1:5" ht="15.75">
      <c r="A3000" s="16"/>
      <c r="B3000" s="15"/>
      <c r="C3000" s="15"/>
      <c r="D3000" s="15"/>
      <c r="E3000" s="15"/>
    </row>
    <row r="3001" spans="1:5" ht="15.75">
      <c r="A3001" s="16"/>
      <c r="B3001" s="15"/>
      <c r="C3001" s="15"/>
      <c r="D3001" s="15"/>
      <c r="E3001" s="15"/>
    </row>
    <row r="3002" spans="1:5" ht="15.75">
      <c r="A3002" s="16"/>
      <c r="B3002" s="15"/>
      <c r="C3002" s="15"/>
      <c r="D3002" s="15"/>
      <c r="E3002" s="15"/>
    </row>
    <row r="3003" spans="1:5" ht="15.75">
      <c r="A3003" s="16"/>
      <c r="B3003" s="15"/>
      <c r="C3003" s="15"/>
      <c r="D3003" s="15"/>
      <c r="E3003" s="15"/>
    </row>
    <row r="3004" spans="1:5" ht="15.75">
      <c r="A3004" s="16"/>
      <c r="B3004" s="15"/>
      <c r="C3004" s="15"/>
      <c r="D3004" s="15"/>
      <c r="E3004" s="15"/>
    </row>
    <row r="3005" spans="1:5" ht="15.75">
      <c r="A3005" s="16"/>
      <c r="B3005" s="15"/>
      <c r="C3005" s="15"/>
      <c r="D3005" s="15"/>
      <c r="E3005" s="15"/>
    </row>
    <row r="3006" spans="1:5" ht="15.75">
      <c r="A3006" s="16"/>
      <c r="B3006" s="15"/>
      <c r="C3006" s="15"/>
      <c r="D3006" s="15"/>
      <c r="E3006" s="15"/>
    </row>
    <row r="3007" spans="1:5" ht="15.75">
      <c r="A3007" s="16"/>
      <c r="B3007" s="15"/>
      <c r="C3007" s="15"/>
      <c r="D3007" s="15"/>
      <c r="E3007" s="15"/>
    </row>
    <row r="3008" spans="1:5" ht="15.75">
      <c r="A3008" s="16"/>
      <c r="B3008" s="15"/>
      <c r="C3008" s="15"/>
      <c r="D3008" s="15"/>
      <c r="E3008" s="15"/>
    </row>
    <row r="3009" spans="1:5" ht="15.75">
      <c r="A3009" s="16"/>
      <c r="B3009" s="15"/>
      <c r="C3009" s="15"/>
      <c r="D3009" s="15"/>
      <c r="E3009" s="15"/>
    </row>
    <row r="3010" spans="1:5" ht="15.75">
      <c r="A3010" s="16"/>
      <c r="B3010" s="15"/>
      <c r="C3010" s="15"/>
      <c r="D3010" s="15"/>
      <c r="E3010" s="15"/>
    </row>
    <row r="3011" spans="1:5" ht="15.75">
      <c r="A3011" s="16"/>
      <c r="B3011" s="15"/>
      <c r="C3011" s="15"/>
      <c r="D3011" s="15"/>
      <c r="E3011" s="15"/>
    </row>
    <row r="3012" spans="1:5" ht="15.75">
      <c r="A3012" s="16"/>
      <c r="B3012" s="15"/>
      <c r="C3012" s="15"/>
      <c r="D3012" s="15"/>
      <c r="E3012" s="15"/>
    </row>
    <row r="3013" spans="1:5" ht="15.75">
      <c r="A3013" s="16"/>
      <c r="B3013" s="15"/>
      <c r="C3013" s="15"/>
      <c r="D3013" s="15"/>
      <c r="E3013" s="15"/>
    </row>
    <row r="3014" spans="1:5" ht="15.75">
      <c r="A3014" s="16"/>
      <c r="B3014" s="15"/>
      <c r="C3014" s="15"/>
      <c r="D3014" s="15"/>
      <c r="E3014" s="15"/>
    </row>
    <row r="3015" spans="1:5" ht="15.75">
      <c r="A3015" s="16"/>
      <c r="B3015" s="15"/>
      <c r="C3015" s="15"/>
      <c r="D3015" s="15"/>
      <c r="E3015" s="15"/>
    </row>
    <row r="3016" spans="1:5" ht="15.75">
      <c r="A3016" s="16"/>
      <c r="B3016" s="15"/>
      <c r="C3016" s="15"/>
      <c r="D3016" s="15"/>
      <c r="E3016" s="15"/>
    </row>
    <row r="3017" spans="1:5" ht="15.75">
      <c r="A3017" s="16"/>
      <c r="B3017" s="15"/>
      <c r="C3017" s="15"/>
      <c r="D3017" s="15"/>
      <c r="E3017" s="15"/>
    </row>
    <row r="3018" spans="1:5" ht="15.75">
      <c r="A3018" s="16"/>
      <c r="B3018" s="15"/>
      <c r="C3018" s="15"/>
      <c r="D3018" s="15"/>
      <c r="E3018" s="15"/>
    </row>
    <row r="3019" spans="1:5" ht="15.75">
      <c r="A3019" s="16"/>
      <c r="B3019" s="15"/>
      <c r="C3019" s="15"/>
      <c r="D3019" s="15"/>
      <c r="E3019" s="15"/>
    </row>
    <row r="3020" spans="1:5" ht="15.75">
      <c r="A3020" s="16"/>
      <c r="B3020" s="15"/>
      <c r="C3020" s="15"/>
      <c r="D3020" s="15"/>
      <c r="E3020" s="15"/>
    </row>
    <row r="3021" spans="1:5" ht="15.75">
      <c r="A3021" s="16"/>
      <c r="B3021" s="15"/>
      <c r="C3021" s="15"/>
      <c r="D3021" s="15"/>
      <c r="E3021" s="15"/>
    </row>
    <row r="3022" spans="1:5" ht="15.75">
      <c r="A3022" s="16"/>
      <c r="B3022" s="15"/>
      <c r="C3022" s="15"/>
      <c r="D3022" s="15"/>
      <c r="E3022" s="15"/>
    </row>
    <row r="3023" spans="1:5" ht="15.75">
      <c r="A3023" s="16"/>
      <c r="B3023" s="15"/>
      <c r="C3023" s="15"/>
      <c r="D3023" s="15"/>
      <c r="E3023" s="15"/>
    </row>
    <row r="3024" spans="1:5" ht="15.75">
      <c r="A3024" s="16"/>
      <c r="B3024" s="15"/>
      <c r="C3024" s="15"/>
      <c r="D3024" s="15"/>
      <c r="E3024" s="15"/>
    </row>
    <row r="3025" spans="1:5" ht="15.75">
      <c r="A3025" s="16"/>
      <c r="B3025" s="15"/>
      <c r="C3025" s="15"/>
      <c r="D3025" s="15"/>
      <c r="E3025" s="15"/>
    </row>
    <row r="3026" spans="1:5" ht="15.75">
      <c r="A3026" s="16"/>
      <c r="B3026" s="15"/>
      <c r="C3026" s="15"/>
      <c r="D3026" s="15"/>
      <c r="E3026" s="15"/>
    </row>
    <row r="3027" spans="1:5" ht="15.75">
      <c r="A3027" s="16"/>
      <c r="B3027" s="15"/>
      <c r="C3027" s="15"/>
      <c r="D3027" s="15"/>
      <c r="E3027" s="15"/>
    </row>
    <row r="3028" spans="1:5" ht="15.75">
      <c r="A3028" s="16"/>
      <c r="B3028" s="15"/>
      <c r="C3028" s="15"/>
      <c r="D3028" s="15"/>
      <c r="E3028" s="15"/>
    </row>
    <row r="3029" spans="1:5" ht="15.75">
      <c r="A3029" s="16"/>
      <c r="B3029" s="15"/>
      <c r="C3029" s="15"/>
      <c r="D3029" s="15"/>
      <c r="E3029" s="15"/>
    </row>
    <row r="3030" spans="1:5" ht="15.75">
      <c r="A3030" s="16"/>
      <c r="B3030" s="15"/>
      <c r="C3030" s="15"/>
      <c r="D3030" s="15"/>
      <c r="E3030" s="15"/>
    </row>
    <row r="3031" spans="1:5" ht="15.75">
      <c r="A3031" s="16"/>
      <c r="B3031" s="15"/>
      <c r="C3031" s="15"/>
      <c r="D3031" s="15"/>
      <c r="E3031" s="15"/>
    </row>
    <row r="3032" spans="1:5" ht="15.75">
      <c r="A3032" s="16"/>
      <c r="B3032" s="15"/>
      <c r="C3032" s="15"/>
      <c r="D3032" s="15"/>
      <c r="E3032" s="15"/>
    </row>
    <row r="3033" spans="1:5" ht="15.75">
      <c r="A3033" s="16"/>
      <c r="B3033" s="15"/>
      <c r="C3033" s="15"/>
      <c r="D3033" s="15"/>
      <c r="E3033" s="15"/>
    </row>
    <row r="3034" spans="1:5" ht="15.75">
      <c r="A3034" s="16"/>
      <c r="B3034" s="15"/>
      <c r="C3034" s="15"/>
      <c r="D3034" s="15"/>
      <c r="E3034" s="15"/>
    </row>
    <row r="3035" spans="1:5" ht="15.75">
      <c r="A3035" s="16"/>
      <c r="B3035" s="15"/>
      <c r="C3035" s="15"/>
      <c r="D3035" s="15"/>
      <c r="E3035" s="15"/>
    </row>
    <row r="3036" spans="1:5" ht="15.75">
      <c r="A3036" s="16"/>
      <c r="B3036" s="15"/>
      <c r="C3036" s="15"/>
      <c r="D3036" s="15"/>
      <c r="E3036" s="15"/>
    </row>
    <row r="3037" spans="1:5" ht="15.75">
      <c r="A3037" s="16"/>
      <c r="B3037" s="15"/>
      <c r="C3037" s="15"/>
      <c r="D3037" s="15"/>
      <c r="E3037" s="15"/>
    </row>
    <row r="3038" spans="1:5" ht="15.75">
      <c r="A3038" s="16"/>
      <c r="B3038" s="15"/>
      <c r="C3038" s="15"/>
      <c r="D3038" s="15"/>
      <c r="E3038" s="15"/>
    </row>
    <row r="3039" spans="1:5" ht="15.75">
      <c r="A3039" s="16"/>
      <c r="B3039" s="15"/>
      <c r="C3039" s="15"/>
      <c r="D3039" s="15"/>
      <c r="E3039" s="15"/>
    </row>
    <row r="3040" spans="1:5" ht="15.75">
      <c r="A3040" s="16"/>
      <c r="B3040" s="15"/>
      <c r="C3040" s="15"/>
      <c r="D3040" s="15"/>
      <c r="E3040" s="15"/>
    </row>
    <row r="3041" spans="1:5" ht="15.75">
      <c r="A3041" s="16"/>
      <c r="B3041" s="15"/>
      <c r="C3041" s="15"/>
      <c r="D3041" s="15"/>
      <c r="E3041" s="15"/>
    </row>
    <row r="3042" spans="1:5" ht="15.75">
      <c r="A3042" s="16"/>
      <c r="B3042" s="15"/>
      <c r="C3042" s="15"/>
      <c r="D3042" s="15"/>
      <c r="E3042" s="15"/>
    </row>
    <row r="3043" spans="1:5" ht="15.75">
      <c r="A3043" s="16"/>
      <c r="B3043" s="15"/>
      <c r="C3043" s="15"/>
      <c r="D3043" s="15"/>
      <c r="E3043" s="15"/>
    </row>
    <row r="3044" spans="1:5" ht="15.75">
      <c r="A3044" s="16"/>
      <c r="B3044" s="15"/>
      <c r="C3044" s="15"/>
      <c r="D3044" s="15"/>
      <c r="E3044" s="15"/>
    </row>
    <row r="3045" spans="1:5" ht="15.75">
      <c r="A3045" s="16"/>
      <c r="B3045" s="15"/>
      <c r="C3045" s="15"/>
      <c r="D3045" s="15"/>
      <c r="E3045" s="15"/>
    </row>
    <row r="3046" spans="1:5" ht="15.75">
      <c r="A3046" s="16"/>
      <c r="B3046" s="15"/>
      <c r="C3046" s="15"/>
      <c r="D3046" s="15"/>
      <c r="E3046" s="15"/>
    </row>
    <row r="3047" spans="1:5" ht="15.75">
      <c r="A3047" s="16"/>
      <c r="B3047" s="15"/>
      <c r="C3047" s="15"/>
      <c r="D3047" s="15"/>
      <c r="E3047" s="15"/>
    </row>
    <row r="3048" spans="1:5" ht="15.75">
      <c r="A3048" s="16"/>
      <c r="B3048" s="15"/>
      <c r="C3048" s="15"/>
      <c r="D3048" s="15"/>
      <c r="E3048" s="15"/>
    </row>
    <row r="3049" spans="1:5" ht="15.75">
      <c r="A3049" s="16"/>
      <c r="B3049" s="15"/>
      <c r="C3049" s="15"/>
      <c r="D3049" s="15"/>
      <c r="E3049" s="15"/>
    </row>
    <row r="3050" spans="1:5" ht="15.75">
      <c r="A3050" s="16"/>
      <c r="B3050" s="15"/>
      <c r="C3050" s="15"/>
      <c r="D3050" s="15"/>
      <c r="E3050" s="15"/>
    </row>
    <row r="3051" spans="1:5" ht="15.75">
      <c r="A3051" s="16"/>
      <c r="B3051" s="15"/>
      <c r="C3051" s="15"/>
      <c r="D3051" s="15"/>
      <c r="E3051" s="15"/>
    </row>
    <row r="3052" spans="1:5" ht="15.75">
      <c r="A3052" s="16"/>
      <c r="B3052" s="15"/>
      <c r="C3052" s="15"/>
      <c r="D3052" s="15"/>
      <c r="E3052" s="15"/>
    </row>
    <row r="3053" spans="1:5" ht="15.75">
      <c r="A3053" s="16"/>
      <c r="B3053" s="15"/>
      <c r="C3053" s="15"/>
      <c r="D3053" s="15"/>
      <c r="E3053" s="15"/>
    </row>
    <row r="3054" spans="1:5" ht="15.75">
      <c r="A3054" s="16"/>
      <c r="B3054" s="15"/>
      <c r="C3054" s="15"/>
      <c r="D3054" s="15"/>
      <c r="E3054" s="15"/>
    </row>
    <row r="3055" spans="1:5" ht="15.75">
      <c r="A3055" s="16"/>
      <c r="B3055" s="15"/>
      <c r="C3055" s="15"/>
      <c r="D3055" s="15"/>
      <c r="E3055" s="15"/>
    </row>
    <row r="3056" spans="1:5" ht="15.75">
      <c r="A3056" s="16"/>
      <c r="B3056" s="15"/>
      <c r="C3056" s="15"/>
      <c r="D3056" s="15"/>
      <c r="E3056" s="15"/>
    </row>
    <row r="3057" spans="1:5" ht="15.75">
      <c r="A3057" s="16"/>
      <c r="B3057" s="15"/>
      <c r="C3057" s="15"/>
      <c r="D3057" s="15"/>
      <c r="E3057" s="15"/>
    </row>
    <row r="3058" spans="1:5" ht="15.75">
      <c r="A3058" s="16"/>
      <c r="B3058" s="15"/>
      <c r="C3058" s="15"/>
      <c r="D3058" s="15"/>
      <c r="E3058" s="15"/>
    </row>
    <row r="3059" spans="1:5" ht="15.75">
      <c r="A3059" s="16"/>
      <c r="B3059" s="15"/>
      <c r="C3059" s="15"/>
      <c r="D3059" s="15"/>
      <c r="E3059" s="15"/>
    </row>
    <row r="3060" spans="1:5" ht="15.75">
      <c r="A3060" s="16"/>
      <c r="B3060" s="15"/>
      <c r="C3060" s="15"/>
      <c r="D3060" s="15"/>
      <c r="E3060" s="15"/>
    </row>
    <row r="3061" spans="1:5" ht="15.75">
      <c r="A3061" s="16"/>
      <c r="B3061" s="15"/>
      <c r="C3061" s="15"/>
      <c r="D3061" s="15"/>
      <c r="E3061" s="15"/>
    </row>
    <row r="3062" spans="1:5" ht="15.75">
      <c r="A3062" s="16"/>
      <c r="B3062" s="15"/>
      <c r="C3062" s="15"/>
      <c r="D3062" s="15"/>
      <c r="E3062" s="15"/>
    </row>
    <row r="3063" spans="1:5" ht="15.75">
      <c r="A3063" s="16"/>
      <c r="B3063" s="15"/>
      <c r="C3063" s="15"/>
      <c r="D3063" s="15"/>
      <c r="E3063" s="15"/>
    </row>
    <row r="3064" spans="1:5" ht="15.75">
      <c r="A3064" s="16"/>
      <c r="B3064" s="15"/>
      <c r="C3064" s="15"/>
      <c r="D3064" s="15"/>
      <c r="E3064" s="15"/>
    </row>
    <row r="3065" spans="1:5" ht="15.75">
      <c r="A3065" s="16"/>
      <c r="B3065" s="15"/>
      <c r="C3065" s="15"/>
      <c r="D3065" s="15"/>
      <c r="E3065" s="15"/>
    </row>
    <row r="3066" spans="1:5" ht="15.75">
      <c r="A3066" s="16"/>
      <c r="B3066" s="15"/>
      <c r="C3066" s="15"/>
      <c r="D3066" s="15"/>
      <c r="E3066" s="15"/>
    </row>
    <row r="3067" spans="1:5" ht="15.75">
      <c r="A3067" s="16"/>
      <c r="B3067" s="15"/>
      <c r="C3067" s="15"/>
      <c r="D3067" s="15"/>
      <c r="E3067" s="15"/>
    </row>
    <row r="3068" spans="1:5" ht="15.75">
      <c r="A3068" s="16"/>
      <c r="B3068" s="15"/>
      <c r="C3068" s="15"/>
      <c r="D3068" s="15"/>
      <c r="E3068" s="15"/>
    </row>
    <row r="3069" spans="1:5" ht="15.75">
      <c r="A3069" s="16"/>
      <c r="B3069" s="15"/>
      <c r="C3069" s="15"/>
      <c r="D3069" s="15"/>
      <c r="E3069" s="15"/>
    </row>
    <row r="3070" spans="1:5" ht="15.75">
      <c r="A3070" s="16"/>
      <c r="B3070" s="15"/>
      <c r="C3070" s="15"/>
      <c r="D3070" s="15"/>
      <c r="E3070" s="15"/>
    </row>
    <row r="3071" spans="1:5" ht="15.75">
      <c r="A3071" s="16"/>
      <c r="B3071" s="15"/>
      <c r="C3071" s="15"/>
      <c r="D3071" s="15"/>
      <c r="E3071" s="15"/>
    </row>
    <row r="3072" spans="1:5" ht="15.75">
      <c r="A3072" s="16"/>
      <c r="B3072" s="15"/>
      <c r="C3072" s="15"/>
      <c r="D3072" s="15"/>
      <c r="E3072" s="15"/>
    </row>
    <row r="3073" spans="1:5" ht="15.75">
      <c r="A3073" s="16"/>
      <c r="B3073" s="15"/>
      <c r="C3073" s="15"/>
      <c r="D3073" s="15"/>
      <c r="E3073" s="15"/>
    </row>
    <row r="3074" spans="1:5" ht="15.75">
      <c r="A3074" s="16"/>
      <c r="B3074" s="15"/>
      <c r="C3074" s="15"/>
      <c r="D3074" s="15"/>
      <c r="E3074" s="15"/>
    </row>
    <row r="3075" spans="1:5" ht="15.75">
      <c r="A3075" s="16"/>
      <c r="B3075" s="15"/>
      <c r="C3075" s="15"/>
      <c r="D3075" s="15"/>
      <c r="E3075" s="15"/>
    </row>
    <row r="3076" spans="1:5" ht="15.75">
      <c r="A3076" s="16"/>
      <c r="B3076" s="15"/>
      <c r="C3076" s="15"/>
      <c r="D3076" s="15"/>
      <c r="E3076" s="15"/>
    </row>
    <row r="3077" spans="1:5" ht="15.75">
      <c r="A3077" s="16"/>
      <c r="B3077" s="15"/>
      <c r="C3077" s="15"/>
      <c r="D3077" s="15"/>
      <c r="E3077" s="15"/>
    </row>
    <row r="3078" spans="1:5" ht="15.75">
      <c r="A3078" s="16"/>
      <c r="B3078" s="15"/>
      <c r="C3078" s="15"/>
      <c r="D3078" s="15"/>
      <c r="E3078" s="15"/>
    </row>
    <row r="3079" spans="1:5" ht="15.75">
      <c r="A3079" s="16"/>
      <c r="B3079" s="15"/>
      <c r="C3079" s="15"/>
      <c r="D3079" s="15"/>
      <c r="E3079" s="15"/>
    </row>
    <row r="3080" spans="1:5" ht="15.75">
      <c r="A3080" s="16"/>
      <c r="B3080" s="15"/>
      <c r="C3080" s="15"/>
      <c r="D3080" s="15"/>
      <c r="E3080" s="15"/>
    </row>
    <row r="3081" spans="1:5" ht="15.75">
      <c r="A3081" s="16"/>
      <c r="B3081" s="15"/>
      <c r="C3081" s="15"/>
      <c r="D3081" s="15"/>
      <c r="E3081" s="15"/>
    </row>
    <row r="3082" spans="1:5" ht="15.75">
      <c r="A3082" s="16"/>
      <c r="B3082" s="15"/>
      <c r="C3082" s="15"/>
      <c r="D3082" s="15"/>
      <c r="E3082" s="15"/>
    </row>
    <row r="3083" spans="1:5" ht="15.75">
      <c r="A3083" s="16"/>
      <c r="B3083" s="15"/>
      <c r="C3083" s="15"/>
      <c r="D3083" s="15"/>
      <c r="E3083" s="15"/>
    </row>
    <row r="3084" spans="1:5" ht="15.75">
      <c r="A3084" s="16"/>
      <c r="B3084" s="15"/>
      <c r="C3084" s="15"/>
      <c r="D3084" s="15"/>
      <c r="E3084" s="15"/>
    </row>
    <row r="3085" spans="1:5" ht="15.75">
      <c r="A3085" s="16"/>
      <c r="B3085" s="15"/>
      <c r="C3085" s="15"/>
      <c r="D3085" s="15"/>
      <c r="E3085" s="15"/>
    </row>
    <row r="3086" spans="1:5" ht="15.75">
      <c r="A3086" s="16"/>
      <c r="B3086" s="15"/>
      <c r="C3086" s="15"/>
      <c r="D3086" s="15"/>
      <c r="E3086" s="15"/>
    </row>
    <row r="3087" spans="1:5" ht="15.75">
      <c r="A3087" s="16"/>
      <c r="B3087" s="15"/>
      <c r="C3087" s="15"/>
      <c r="D3087" s="15"/>
      <c r="E3087" s="15"/>
    </row>
    <row r="3088" spans="1:5" ht="15.75">
      <c r="A3088" s="16"/>
      <c r="B3088" s="15"/>
      <c r="C3088" s="15"/>
      <c r="D3088" s="15"/>
      <c r="E3088" s="15"/>
    </row>
    <row r="3089" spans="1:5" ht="15.75">
      <c r="A3089" s="16"/>
      <c r="B3089" s="15"/>
      <c r="C3089" s="15"/>
      <c r="D3089" s="15"/>
      <c r="E3089" s="15"/>
    </row>
    <row r="3090" spans="1:5" ht="15.75">
      <c r="A3090" s="16"/>
      <c r="B3090" s="15"/>
      <c r="C3090" s="15"/>
      <c r="D3090" s="15"/>
      <c r="E3090" s="15"/>
    </row>
    <row r="3091" spans="1:5" ht="15.75">
      <c r="A3091" s="16"/>
      <c r="B3091" s="15"/>
      <c r="C3091" s="15"/>
      <c r="D3091" s="15"/>
      <c r="E3091" s="15"/>
    </row>
    <row r="3092" spans="1:5" ht="15.75">
      <c r="A3092" s="16"/>
      <c r="B3092" s="15"/>
      <c r="C3092" s="15"/>
      <c r="D3092" s="15"/>
      <c r="E3092" s="15"/>
    </row>
    <row r="3093" spans="1:5" ht="15.75">
      <c r="A3093" s="16"/>
      <c r="B3093" s="15"/>
      <c r="C3093" s="15"/>
      <c r="D3093" s="15"/>
      <c r="E3093" s="15"/>
    </row>
    <row r="3094" spans="1:5" ht="15.75">
      <c r="A3094" s="16"/>
      <c r="B3094" s="15"/>
      <c r="C3094" s="15"/>
      <c r="D3094" s="15"/>
      <c r="E3094" s="15"/>
    </row>
    <row r="3095" spans="1:5" ht="15.75">
      <c r="A3095" s="16"/>
      <c r="B3095" s="15"/>
      <c r="C3095" s="15"/>
      <c r="D3095" s="15"/>
      <c r="E3095" s="15"/>
    </row>
    <row r="3096" spans="1:5" ht="15.75">
      <c r="A3096" s="16"/>
      <c r="B3096" s="15"/>
      <c r="C3096" s="15"/>
      <c r="D3096" s="15"/>
      <c r="E3096" s="15"/>
    </row>
    <row r="3097" spans="1:5" ht="15.75">
      <c r="A3097" s="16"/>
      <c r="B3097" s="15"/>
      <c r="C3097" s="15"/>
      <c r="D3097" s="15"/>
      <c r="E3097" s="15"/>
    </row>
    <row r="3098" spans="1:5" ht="15.75">
      <c r="A3098" s="16"/>
      <c r="B3098" s="15"/>
      <c r="C3098" s="15"/>
      <c r="D3098" s="15"/>
      <c r="E3098" s="15"/>
    </row>
    <row r="3099" spans="1:5" ht="15.75">
      <c r="A3099" s="16"/>
      <c r="B3099" s="15"/>
      <c r="C3099" s="15"/>
      <c r="D3099" s="15"/>
      <c r="E3099" s="15"/>
    </row>
    <row r="3100" spans="1:5" ht="15.75">
      <c r="A3100" s="16"/>
      <c r="B3100" s="15"/>
      <c r="C3100" s="15"/>
      <c r="D3100" s="15"/>
      <c r="E3100" s="15"/>
    </row>
    <row r="3101" spans="1:5" ht="15.75">
      <c r="A3101" s="16"/>
      <c r="B3101" s="15"/>
      <c r="C3101" s="15"/>
      <c r="D3101" s="15"/>
      <c r="E3101" s="15"/>
    </row>
    <row r="3102" spans="1:5" ht="15.75">
      <c r="A3102" s="16"/>
      <c r="B3102" s="15"/>
      <c r="C3102" s="15"/>
      <c r="D3102" s="15"/>
      <c r="E3102" s="15"/>
    </row>
    <row r="3103" spans="1:5" ht="15.75">
      <c r="A3103" s="16"/>
      <c r="B3103" s="15"/>
      <c r="C3103" s="15"/>
      <c r="D3103" s="15"/>
      <c r="E3103" s="15"/>
    </row>
    <row r="3104" spans="1:5" ht="15.75">
      <c r="A3104" s="16"/>
      <c r="B3104" s="15"/>
      <c r="C3104" s="15"/>
      <c r="D3104" s="15"/>
      <c r="E3104" s="15"/>
    </row>
    <row r="3105" spans="1:5" ht="15.75">
      <c r="A3105" s="16"/>
      <c r="B3105" s="15"/>
      <c r="C3105" s="15"/>
      <c r="D3105" s="15"/>
      <c r="E3105" s="15"/>
    </row>
    <row r="3106" spans="1:5" ht="15.75">
      <c r="A3106" s="16"/>
      <c r="B3106" s="15"/>
      <c r="C3106" s="15"/>
      <c r="D3106" s="15"/>
      <c r="E3106" s="15"/>
    </row>
    <row r="3107" spans="1:5" ht="15.75">
      <c r="A3107" s="16"/>
      <c r="B3107" s="15"/>
      <c r="C3107" s="15"/>
      <c r="D3107" s="15"/>
      <c r="E3107" s="15"/>
    </row>
    <row r="3108" spans="1:5" ht="15.75">
      <c r="A3108" s="16"/>
      <c r="B3108" s="15"/>
      <c r="C3108" s="15"/>
      <c r="D3108" s="15"/>
      <c r="E3108" s="15"/>
    </row>
    <row r="3109" spans="1:5" ht="15.75">
      <c r="A3109" s="16"/>
      <c r="B3109" s="15"/>
      <c r="C3109" s="15"/>
      <c r="D3109" s="15"/>
      <c r="E3109" s="15"/>
    </row>
    <row r="3110" spans="1:5" ht="15.75">
      <c r="A3110" s="16"/>
      <c r="B3110" s="15"/>
      <c r="C3110" s="15"/>
      <c r="D3110" s="15"/>
      <c r="E3110" s="15"/>
    </row>
    <row r="3111" spans="1:5" ht="15.75">
      <c r="A3111" s="16"/>
      <c r="B3111" s="15"/>
      <c r="C3111" s="15"/>
      <c r="D3111" s="15"/>
      <c r="E3111" s="15"/>
    </row>
    <row r="3112" spans="1:5" ht="15.75">
      <c r="A3112" s="16"/>
      <c r="B3112" s="15"/>
      <c r="C3112" s="15"/>
      <c r="D3112" s="15"/>
      <c r="E3112" s="15"/>
    </row>
    <row r="3113" spans="1:5" ht="15.75">
      <c r="A3113" s="16"/>
      <c r="B3113" s="15"/>
      <c r="C3113" s="15"/>
      <c r="D3113" s="15"/>
      <c r="E3113" s="15"/>
    </row>
    <row r="3114" spans="1:5" ht="15.75">
      <c r="A3114" s="16"/>
      <c r="B3114" s="15"/>
      <c r="C3114" s="15"/>
      <c r="D3114" s="15"/>
      <c r="E3114" s="15"/>
    </row>
    <row r="3115" spans="1:5" ht="15.75">
      <c r="A3115" s="16"/>
      <c r="B3115" s="15"/>
      <c r="C3115" s="15"/>
      <c r="D3115" s="15"/>
      <c r="E3115" s="15"/>
    </row>
    <row r="3116" spans="1:5" ht="15.75">
      <c r="A3116" s="16"/>
      <c r="B3116" s="15"/>
      <c r="C3116" s="15"/>
      <c r="D3116" s="15"/>
      <c r="E3116" s="15"/>
    </row>
    <row r="3117" spans="1:5" ht="15.75">
      <c r="A3117" s="16"/>
      <c r="B3117" s="15"/>
      <c r="C3117" s="15"/>
      <c r="D3117" s="15"/>
      <c r="E3117" s="15"/>
    </row>
    <row r="3118" spans="1:5" ht="15.75">
      <c r="A3118" s="16"/>
      <c r="B3118" s="15"/>
      <c r="C3118" s="15"/>
      <c r="D3118" s="15"/>
      <c r="E3118" s="15"/>
    </row>
    <row r="3119" spans="1:5" ht="15.75">
      <c r="A3119" s="16"/>
      <c r="B3119" s="15"/>
      <c r="C3119" s="15"/>
      <c r="D3119" s="15"/>
      <c r="E3119" s="15"/>
    </row>
    <row r="3120" spans="1:5" ht="15.75">
      <c r="A3120" s="16"/>
      <c r="B3120" s="15"/>
      <c r="C3120" s="15"/>
      <c r="D3120" s="15"/>
      <c r="E3120" s="15"/>
    </row>
    <row r="3121" spans="1:5" ht="15.75">
      <c r="A3121" s="16"/>
      <c r="B3121" s="15"/>
      <c r="C3121" s="15"/>
      <c r="D3121" s="15"/>
      <c r="E3121" s="15"/>
    </row>
    <row r="3122" spans="1:5" ht="15.75">
      <c r="A3122" s="16"/>
      <c r="B3122" s="15"/>
      <c r="C3122" s="15"/>
      <c r="D3122" s="15"/>
      <c r="E3122" s="15"/>
    </row>
    <row r="3123" spans="1:5" ht="15.75">
      <c r="A3123" s="16"/>
      <c r="B3123" s="15"/>
      <c r="C3123" s="15"/>
      <c r="D3123" s="15"/>
      <c r="E3123" s="15"/>
    </row>
    <row r="3124" spans="1:5" ht="15.75">
      <c r="A3124" s="16"/>
      <c r="B3124" s="15"/>
      <c r="C3124" s="15"/>
      <c r="D3124" s="15"/>
      <c r="E3124" s="15"/>
    </row>
    <row r="3125" spans="1:5" ht="15.75">
      <c r="A3125" s="16"/>
      <c r="B3125" s="15"/>
      <c r="C3125" s="15"/>
      <c r="D3125" s="15"/>
      <c r="E3125" s="15"/>
    </row>
    <row r="3126" spans="1:5" ht="15.75">
      <c r="A3126" s="16"/>
      <c r="B3126" s="15"/>
      <c r="C3126" s="15"/>
      <c r="D3126" s="15"/>
      <c r="E3126" s="15"/>
    </row>
    <row r="3127" spans="1:5" ht="15.75">
      <c r="A3127" s="16"/>
      <c r="B3127" s="15"/>
      <c r="C3127" s="15"/>
      <c r="D3127" s="15"/>
      <c r="E3127" s="15"/>
    </row>
    <row r="3128" spans="1:5" ht="15.75">
      <c r="A3128" s="16"/>
      <c r="B3128" s="15"/>
      <c r="C3128" s="15"/>
      <c r="D3128" s="15"/>
      <c r="E3128" s="15"/>
    </row>
    <row r="3129" spans="1:5" ht="15.75">
      <c r="A3129" s="16"/>
      <c r="B3129" s="15"/>
      <c r="C3129" s="15"/>
      <c r="D3129" s="15"/>
      <c r="E3129" s="15"/>
    </row>
    <row r="3130" spans="1:5" ht="15.75">
      <c r="A3130" s="16"/>
      <c r="B3130" s="15"/>
      <c r="C3130" s="15"/>
      <c r="D3130" s="15"/>
      <c r="E3130" s="15"/>
    </row>
    <row r="3131" spans="1:5" ht="15.75">
      <c r="A3131" s="16"/>
      <c r="B3131" s="15"/>
      <c r="C3131" s="15"/>
      <c r="D3131" s="15"/>
      <c r="E3131" s="15"/>
    </row>
    <row r="3132" spans="1:5" ht="15.75">
      <c r="A3132" s="16"/>
      <c r="B3132" s="15"/>
      <c r="C3132" s="15"/>
      <c r="D3132" s="15"/>
      <c r="E3132" s="15"/>
    </row>
    <row r="3133" spans="1:5" ht="15.75">
      <c r="A3133" s="16"/>
      <c r="B3133" s="15"/>
      <c r="C3133" s="15"/>
      <c r="D3133" s="15"/>
      <c r="E3133" s="15"/>
    </row>
    <row r="3134" spans="1:5" ht="15.75">
      <c r="A3134" s="16"/>
      <c r="B3134" s="15"/>
      <c r="C3134" s="15"/>
      <c r="D3134" s="15"/>
      <c r="E3134" s="15"/>
    </row>
    <row r="3135" spans="1:5" ht="15.75">
      <c r="A3135" s="16"/>
      <c r="B3135" s="15"/>
      <c r="C3135" s="15"/>
      <c r="D3135" s="15"/>
      <c r="E3135" s="15"/>
    </row>
    <row r="3136" spans="1:5" ht="15.75">
      <c r="A3136" s="16"/>
      <c r="B3136" s="15"/>
      <c r="C3136" s="15"/>
      <c r="D3136" s="15"/>
      <c r="E3136" s="15"/>
    </row>
    <row r="3137" spans="1:5" ht="15.75">
      <c r="A3137" s="16"/>
      <c r="B3137" s="15"/>
      <c r="C3137" s="15"/>
      <c r="D3137" s="15"/>
      <c r="E3137" s="15"/>
    </row>
    <row r="3138" spans="1:5" ht="15.75">
      <c r="A3138" s="16"/>
      <c r="B3138" s="15"/>
      <c r="C3138" s="15"/>
      <c r="D3138" s="15"/>
      <c r="E3138" s="15"/>
    </row>
    <row r="3139" spans="1:5" ht="15.75">
      <c r="A3139" s="16"/>
      <c r="B3139" s="15"/>
      <c r="C3139" s="15"/>
      <c r="D3139" s="15"/>
      <c r="E3139" s="15"/>
    </row>
    <row r="3140" spans="1:5" ht="15.75">
      <c r="A3140" s="16"/>
      <c r="B3140" s="15"/>
      <c r="C3140" s="15"/>
      <c r="D3140" s="15"/>
      <c r="E3140" s="15"/>
    </row>
    <row r="3141" spans="1:5" ht="15.75">
      <c r="A3141" s="16"/>
      <c r="B3141" s="15"/>
      <c r="C3141" s="15"/>
      <c r="D3141" s="15"/>
      <c r="E3141" s="15"/>
    </row>
    <row r="3142" spans="1:5" ht="15.75">
      <c r="A3142" s="16"/>
      <c r="B3142" s="15"/>
      <c r="C3142" s="15"/>
      <c r="D3142" s="15"/>
      <c r="E3142" s="15"/>
    </row>
    <row r="3143" spans="1:5" ht="15.75">
      <c r="A3143" s="16"/>
      <c r="B3143" s="15"/>
      <c r="C3143" s="15"/>
      <c r="D3143" s="15"/>
      <c r="E3143" s="15"/>
    </row>
    <row r="3144" spans="1:5" ht="15.75">
      <c r="A3144" s="16"/>
      <c r="B3144" s="15"/>
      <c r="C3144" s="15"/>
      <c r="D3144" s="15"/>
      <c r="E3144" s="15"/>
    </row>
    <row r="3145" spans="1:5" ht="15.75">
      <c r="A3145" s="16"/>
      <c r="B3145" s="15"/>
      <c r="C3145" s="15"/>
      <c r="D3145" s="15"/>
      <c r="E3145" s="15"/>
    </row>
    <row r="3146" spans="1:5" ht="15.75">
      <c r="A3146" s="16"/>
      <c r="B3146" s="15"/>
      <c r="C3146" s="15"/>
      <c r="D3146" s="15"/>
      <c r="E3146" s="15"/>
    </row>
    <row r="3147" spans="1:5" ht="15.75">
      <c r="A3147" s="16"/>
      <c r="B3147" s="15"/>
      <c r="C3147" s="15"/>
      <c r="D3147" s="15"/>
      <c r="E3147" s="15"/>
    </row>
    <row r="3148" spans="1:5" ht="15.75">
      <c r="A3148" s="16"/>
      <c r="B3148" s="15"/>
      <c r="C3148" s="15"/>
      <c r="D3148" s="15"/>
      <c r="E3148" s="15"/>
    </row>
    <row r="3149" spans="1:5" ht="15.75">
      <c r="A3149" s="16"/>
      <c r="B3149" s="15"/>
      <c r="C3149" s="15"/>
      <c r="D3149" s="15"/>
      <c r="E3149" s="15"/>
    </row>
    <row r="3150" spans="1:5" ht="15.75">
      <c r="A3150" s="16"/>
      <c r="B3150" s="15"/>
      <c r="C3150" s="15"/>
      <c r="D3150" s="15"/>
      <c r="E3150" s="15"/>
    </row>
    <row r="3151" spans="1:5" ht="15.75">
      <c r="A3151" s="16"/>
      <c r="B3151" s="15"/>
      <c r="C3151" s="15"/>
      <c r="D3151" s="15"/>
      <c r="E3151" s="15"/>
    </row>
    <row r="3152" spans="1:5" ht="15.75">
      <c r="A3152" s="16"/>
      <c r="B3152" s="15"/>
      <c r="C3152" s="15"/>
      <c r="D3152" s="15"/>
      <c r="E3152" s="15"/>
    </row>
    <row r="3153" spans="1:5" ht="15.75">
      <c r="A3153" s="16"/>
      <c r="B3153" s="15"/>
      <c r="C3153" s="15"/>
      <c r="D3153" s="15"/>
      <c r="E3153" s="15"/>
    </row>
    <row r="3154" spans="1:5" ht="15.75">
      <c r="A3154" s="16"/>
      <c r="B3154" s="15"/>
      <c r="C3154" s="15"/>
      <c r="D3154" s="15"/>
      <c r="E3154" s="15"/>
    </row>
    <row r="3155" spans="1:5" ht="15.75">
      <c r="A3155" s="16"/>
      <c r="B3155" s="15"/>
      <c r="C3155" s="15"/>
      <c r="D3155" s="15"/>
      <c r="E3155" s="15"/>
    </row>
    <row r="3156" spans="1:5" ht="15.75">
      <c r="A3156" s="16"/>
      <c r="B3156" s="15"/>
      <c r="C3156" s="15"/>
      <c r="D3156" s="15"/>
      <c r="E3156" s="15"/>
    </row>
    <row r="3157" spans="1:5" ht="15.75">
      <c r="A3157" s="16"/>
      <c r="B3157" s="15"/>
      <c r="C3157" s="15"/>
      <c r="D3157" s="15"/>
      <c r="E3157" s="15"/>
    </row>
    <row r="3158" spans="1:5" ht="15.75">
      <c r="A3158" s="16"/>
      <c r="B3158" s="15"/>
      <c r="C3158" s="15"/>
      <c r="D3158" s="15"/>
      <c r="E3158" s="15"/>
    </row>
    <row r="3159" spans="1:5" ht="15.75">
      <c r="A3159" s="16"/>
      <c r="B3159" s="15"/>
      <c r="C3159" s="15"/>
      <c r="D3159" s="15"/>
      <c r="E3159" s="15"/>
    </row>
    <row r="3160" spans="1:5" ht="15.75">
      <c r="A3160" s="16"/>
      <c r="B3160" s="15"/>
      <c r="C3160" s="15"/>
      <c r="D3160" s="15"/>
      <c r="E3160" s="15"/>
    </row>
    <row r="3161" spans="1:5" ht="15.75">
      <c r="A3161" s="16"/>
      <c r="B3161" s="15"/>
      <c r="C3161" s="15"/>
      <c r="D3161" s="15"/>
      <c r="E3161" s="15"/>
    </row>
    <row r="3162" spans="1:5" ht="15.75">
      <c r="A3162" s="16"/>
      <c r="B3162" s="15"/>
      <c r="C3162" s="15"/>
      <c r="D3162" s="15"/>
      <c r="E3162" s="15"/>
    </row>
    <row r="3163" spans="1:5" ht="15.75">
      <c r="A3163" s="16"/>
      <c r="B3163" s="15"/>
      <c r="C3163" s="15"/>
      <c r="D3163" s="15"/>
      <c r="E3163" s="15"/>
    </row>
    <row r="3164" spans="1:5" ht="15.75">
      <c r="A3164" s="16"/>
      <c r="B3164" s="15"/>
      <c r="C3164" s="15"/>
      <c r="D3164" s="15"/>
      <c r="E3164" s="15"/>
    </row>
    <row r="3165" spans="1:5" ht="15.75">
      <c r="A3165" s="16"/>
      <c r="B3165" s="15"/>
      <c r="C3165" s="15"/>
      <c r="D3165" s="15"/>
      <c r="E3165" s="15"/>
    </row>
    <row r="3166" spans="1:5" ht="15.75">
      <c r="A3166" s="16"/>
      <c r="B3166" s="15"/>
      <c r="C3166" s="15"/>
      <c r="D3166" s="15"/>
      <c r="E3166" s="15"/>
    </row>
    <row r="3167" spans="1:5" ht="15.75">
      <c r="A3167" s="16"/>
      <c r="B3167" s="15"/>
      <c r="C3167" s="15"/>
      <c r="D3167" s="15"/>
      <c r="E3167" s="15"/>
    </row>
    <row r="3168" spans="1:5" ht="15.75">
      <c r="A3168" s="16"/>
      <c r="B3168" s="15"/>
      <c r="C3168" s="15"/>
      <c r="D3168" s="15"/>
      <c r="E3168" s="15"/>
    </row>
    <row r="3169" spans="1:5" ht="15.75">
      <c r="A3169" s="16"/>
      <c r="B3169" s="15"/>
      <c r="C3169" s="15"/>
      <c r="D3169" s="15"/>
      <c r="E3169" s="15"/>
    </row>
    <row r="3170" spans="1:5" ht="15.75">
      <c r="A3170" s="16"/>
      <c r="B3170" s="15"/>
      <c r="C3170" s="15"/>
      <c r="D3170" s="15"/>
      <c r="E3170" s="15"/>
    </row>
    <row r="3171" spans="1:5" ht="15.75">
      <c r="A3171" s="16"/>
      <c r="B3171" s="15"/>
      <c r="C3171" s="15"/>
      <c r="D3171" s="15"/>
      <c r="E3171" s="15"/>
    </row>
    <row r="3172" spans="1:5" ht="15.75">
      <c r="A3172" s="16"/>
      <c r="B3172" s="15"/>
      <c r="C3172" s="15"/>
      <c r="D3172" s="15"/>
      <c r="E3172" s="15"/>
    </row>
    <row r="3173" spans="1:5" ht="15.75">
      <c r="A3173" s="16"/>
      <c r="B3173" s="15"/>
      <c r="C3173" s="15"/>
      <c r="D3173" s="15"/>
      <c r="E3173" s="15"/>
    </row>
    <row r="3174" spans="1:5" ht="15.75">
      <c r="A3174" s="16"/>
      <c r="B3174" s="15"/>
      <c r="C3174" s="15"/>
      <c r="D3174" s="15"/>
      <c r="E3174" s="15"/>
    </row>
    <row r="3175" spans="1:5" ht="15.75">
      <c r="A3175" s="16"/>
      <c r="B3175" s="15"/>
      <c r="C3175" s="15"/>
      <c r="D3175" s="15"/>
      <c r="E3175" s="15"/>
    </row>
    <row r="3176" spans="1:5" ht="15.75">
      <c r="A3176" s="16"/>
      <c r="B3176" s="15"/>
      <c r="C3176" s="15"/>
      <c r="D3176" s="15"/>
      <c r="E3176" s="15"/>
    </row>
    <row r="3177" spans="1:5" ht="15.75">
      <c r="A3177" s="16"/>
      <c r="B3177" s="15"/>
      <c r="C3177" s="15"/>
      <c r="D3177" s="15"/>
      <c r="E3177" s="15"/>
    </row>
    <row r="3178" spans="1:5" ht="15.75">
      <c r="A3178" s="16"/>
      <c r="B3178" s="15"/>
      <c r="C3178" s="15"/>
      <c r="D3178" s="15"/>
      <c r="E3178" s="15"/>
    </row>
    <row r="3179" spans="1:5" ht="15.75">
      <c r="A3179" s="16"/>
      <c r="B3179" s="15"/>
      <c r="C3179" s="15"/>
      <c r="D3179" s="15"/>
      <c r="E3179" s="15"/>
    </row>
    <row r="3180" spans="1:5" ht="15.75">
      <c r="A3180" s="16"/>
      <c r="B3180" s="15"/>
      <c r="C3180" s="15"/>
      <c r="D3180" s="15"/>
      <c r="E3180" s="15"/>
    </row>
    <row r="3181" spans="1:5" ht="15.75">
      <c r="A3181" s="16"/>
      <c r="B3181" s="15"/>
      <c r="C3181" s="15"/>
      <c r="D3181" s="15"/>
      <c r="E3181" s="15"/>
    </row>
    <row r="3182" spans="1:5" ht="15.75">
      <c r="A3182" s="16"/>
      <c r="B3182" s="15"/>
      <c r="C3182" s="15"/>
      <c r="D3182" s="15"/>
      <c r="E3182" s="15"/>
    </row>
    <row r="3183" spans="1:5" ht="15.75">
      <c r="A3183" s="16"/>
      <c r="B3183" s="15"/>
      <c r="C3183" s="15"/>
      <c r="D3183" s="15"/>
      <c r="E3183" s="15"/>
    </row>
    <row r="3184" spans="1:5" ht="15.75">
      <c r="A3184" s="16"/>
      <c r="B3184" s="15"/>
      <c r="C3184" s="15"/>
      <c r="D3184" s="15"/>
      <c r="E3184" s="15"/>
    </row>
    <row r="3185" spans="1:5" ht="15.75">
      <c r="A3185" s="16"/>
      <c r="B3185" s="15"/>
      <c r="C3185" s="15"/>
      <c r="D3185" s="15"/>
      <c r="E3185" s="15"/>
    </row>
    <row r="3186" spans="1:5" ht="15.75">
      <c r="A3186" s="16"/>
      <c r="B3186" s="15"/>
      <c r="C3186" s="15"/>
      <c r="D3186" s="15"/>
      <c r="E3186" s="15"/>
    </row>
    <row r="3187" spans="1:5" ht="15.75">
      <c r="A3187" s="16"/>
      <c r="B3187" s="15"/>
      <c r="C3187" s="15"/>
      <c r="D3187" s="15"/>
      <c r="E3187" s="15"/>
    </row>
    <row r="3188" spans="1:5" ht="15.75">
      <c r="A3188" s="16"/>
      <c r="B3188" s="15"/>
      <c r="C3188" s="15"/>
      <c r="D3188" s="15"/>
      <c r="E3188" s="15"/>
    </row>
    <row r="3189" spans="1:5" ht="15.75">
      <c r="A3189" s="16"/>
      <c r="B3189" s="15"/>
      <c r="C3189" s="15"/>
      <c r="D3189" s="15"/>
      <c r="E3189" s="15"/>
    </row>
    <row r="3190" spans="1:5" ht="15.75">
      <c r="A3190" s="16"/>
      <c r="B3190" s="15"/>
      <c r="C3190" s="15"/>
      <c r="D3190" s="15"/>
      <c r="E3190" s="15"/>
    </row>
    <row r="3191" spans="1:5" ht="15.75">
      <c r="A3191" s="16"/>
      <c r="B3191" s="15"/>
      <c r="C3191" s="15"/>
      <c r="D3191" s="15"/>
      <c r="E3191" s="15"/>
    </row>
    <row r="3192" spans="1:5" ht="15.75">
      <c r="A3192" s="16"/>
      <c r="B3192" s="15"/>
      <c r="C3192" s="15"/>
      <c r="D3192" s="15"/>
      <c r="E3192" s="15"/>
    </row>
    <row r="3193" spans="1:5" ht="15.75">
      <c r="A3193" s="16"/>
      <c r="B3193" s="15"/>
      <c r="C3193" s="15"/>
      <c r="D3193" s="15"/>
      <c r="E3193" s="15"/>
    </row>
    <row r="3194" spans="1:5" ht="15.75">
      <c r="A3194" s="16"/>
      <c r="B3194" s="15"/>
      <c r="C3194" s="15"/>
      <c r="D3194" s="15"/>
      <c r="E3194" s="15"/>
    </row>
    <row r="3195" spans="1:5" ht="15.75">
      <c r="A3195" s="16"/>
      <c r="B3195" s="15"/>
      <c r="C3195" s="15"/>
      <c r="D3195" s="15"/>
      <c r="E3195" s="15"/>
    </row>
    <row r="3196" spans="1:5" ht="15.75">
      <c r="A3196" s="16"/>
      <c r="B3196" s="15"/>
      <c r="C3196" s="15"/>
      <c r="D3196" s="15"/>
      <c r="E3196" s="15"/>
    </row>
    <row r="3197" spans="1:5" ht="15.75">
      <c r="A3197" s="16"/>
      <c r="B3197" s="15"/>
      <c r="C3197" s="15"/>
      <c r="D3197" s="15"/>
      <c r="E3197" s="15"/>
    </row>
    <row r="3198" spans="1:5" ht="15.75">
      <c r="A3198" s="16"/>
      <c r="B3198" s="15"/>
      <c r="C3198" s="15"/>
      <c r="D3198" s="15"/>
      <c r="E3198" s="15"/>
    </row>
    <row r="3199" spans="1:5" ht="15.75">
      <c r="A3199" s="16"/>
      <c r="B3199" s="15"/>
      <c r="C3199" s="15"/>
      <c r="D3199" s="15"/>
      <c r="E3199" s="15"/>
    </row>
    <row r="3200" spans="1:5" ht="15.75">
      <c r="A3200" s="16"/>
      <c r="B3200" s="15"/>
      <c r="C3200" s="15"/>
      <c r="D3200" s="15"/>
      <c r="E3200" s="15"/>
    </row>
    <row r="3201" spans="1:5" ht="15.75">
      <c r="A3201" s="16"/>
      <c r="B3201" s="15"/>
      <c r="C3201" s="15"/>
      <c r="D3201" s="15"/>
      <c r="E3201" s="15"/>
    </row>
    <row r="3202" spans="1:5" ht="15.75">
      <c r="A3202" s="16"/>
      <c r="B3202" s="15"/>
      <c r="C3202" s="15"/>
      <c r="D3202" s="15"/>
      <c r="E3202" s="15"/>
    </row>
    <row r="3203" spans="1:5" ht="15.75">
      <c r="A3203" s="16"/>
      <c r="B3203" s="15"/>
      <c r="C3203" s="15"/>
      <c r="D3203" s="15"/>
      <c r="E3203" s="15"/>
    </row>
    <row r="3204" spans="1:5" ht="15.75">
      <c r="A3204" s="16"/>
      <c r="B3204" s="15"/>
      <c r="C3204" s="15"/>
      <c r="D3204" s="15"/>
      <c r="E3204" s="15"/>
    </row>
    <row r="3205" spans="1:5" ht="15.75">
      <c r="A3205" s="16"/>
      <c r="B3205" s="15"/>
      <c r="C3205" s="15"/>
      <c r="D3205" s="15"/>
      <c r="E3205" s="15"/>
    </row>
    <row r="3206" spans="1:5" ht="15.75">
      <c r="A3206" s="16"/>
      <c r="B3206" s="15"/>
      <c r="C3206" s="15"/>
      <c r="D3206" s="15"/>
      <c r="E3206" s="15"/>
    </row>
    <row r="3207" spans="1:5" ht="15.75">
      <c r="A3207" s="16"/>
      <c r="B3207" s="15"/>
      <c r="C3207" s="15"/>
      <c r="D3207" s="15"/>
      <c r="E3207" s="15"/>
    </row>
    <row r="3208" spans="1:5" ht="15.75">
      <c r="A3208" s="16"/>
      <c r="B3208" s="15"/>
      <c r="C3208" s="15"/>
      <c r="D3208" s="15"/>
      <c r="E3208" s="15"/>
    </row>
    <row r="3209" spans="1:5" ht="15.75">
      <c r="A3209" s="16"/>
      <c r="B3209" s="15"/>
      <c r="C3209" s="15"/>
      <c r="D3209" s="15"/>
      <c r="E3209" s="15"/>
    </row>
    <row r="3210" spans="1:5" ht="15.75">
      <c r="A3210" s="16"/>
      <c r="B3210" s="15"/>
      <c r="C3210" s="15"/>
      <c r="D3210" s="15"/>
      <c r="E3210" s="15"/>
    </row>
    <row r="3211" spans="1:5" ht="15.75">
      <c r="A3211" s="16"/>
      <c r="B3211" s="15"/>
      <c r="C3211" s="15"/>
      <c r="D3211" s="15"/>
      <c r="E3211" s="15"/>
    </row>
    <row r="3212" spans="1:5" ht="15.75">
      <c r="A3212" s="16"/>
      <c r="B3212" s="15"/>
      <c r="C3212" s="15"/>
      <c r="D3212" s="15"/>
      <c r="E3212" s="15"/>
    </row>
    <row r="3213" spans="1:5" ht="15.75">
      <c r="A3213" s="16"/>
      <c r="B3213" s="15"/>
      <c r="C3213" s="15"/>
      <c r="D3213" s="15"/>
      <c r="E3213" s="15"/>
    </row>
    <row r="3214" spans="1:5" ht="15.75">
      <c r="A3214" s="16"/>
      <c r="B3214" s="15"/>
      <c r="C3214" s="15"/>
      <c r="D3214" s="15"/>
      <c r="E3214" s="15"/>
    </row>
    <row r="3215" spans="1:5" ht="15.75">
      <c r="A3215" s="16"/>
      <c r="B3215" s="15"/>
      <c r="C3215" s="15"/>
      <c r="D3215" s="15"/>
      <c r="E3215" s="15"/>
    </row>
    <row r="3216" spans="1:5" ht="15.75">
      <c r="A3216" s="16"/>
      <c r="B3216" s="15"/>
      <c r="C3216" s="15"/>
      <c r="D3216" s="15"/>
      <c r="E3216" s="15"/>
    </row>
    <row r="3217" spans="1:5" ht="15.75">
      <c r="A3217" s="16"/>
      <c r="B3217" s="15"/>
      <c r="C3217" s="15"/>
      <c r="D3217" s="15"/>
      <c r="E3217" s="15"/>
    </row>
    <row r="3218" spans="1:5" ht="15.75">
      <c r="A3218" s="16"/>
      <c r="B3218" s="15"/>
      <c r="C3218" s="15"/>
      <c r="D3218" s="15"/>
      <c r="E3218" s="15"/>
    </row>
    <row r="3219" spans="1:5" ht="15.75">
      <c r="A3219" s="16"/>
      <c r="B3219" s="15"/>
      <c r="C3219" s="15"/>
      <c r="D3219" s="15"/>
      <c r="E3219" s="15"/>
    </row>
    <row r="3220" spans="1:5" ht="15.75">
      <c r="A3220" s="16"/>
      <c r="B3220" s="15"/>
      <c r="C3220" s="15"/>
      <c r="D3220" s="15"/>
      <c r="E3220" s="15"/>
    </row>
    <row r="3221" spans="1:5" ht="15.75">
      <c r="A3221" s="16"/>
      <c r="B3221" s="15"/>
      <c r="C3221" s="15"/>
      <c r="D3221" s="15"/>
      <c r="E3221" s="15"/>
    </row>
    <row r="3222" spans="1:5" ht="15.75">
      <c r="A3222" s="16"/>
      <c r="B3222" s="15"/>
      <c r="C3222" s="15"/>
      <c r="D3222" s="15"/>
      <c r="E3222" s="15"/>
    </row>
    <row r="3223" spans="1:5" ht="15.75">
      <c r="A3223" s="16"/>
      <c r="B3223" s="15"/>
      <c r="C3223" s="15"/>
      <c r="D3223" s="15"/>
      <c r="E3223" s="15"/>
    </row>
    <row r="3224" spans="1:5" ht="15.75">
      <c r="A3224" s="16"/>
      <c r="B3224" s="15"/>
      <c r="C3224" s="15"/>
      <c r="D3224" s="15"/>
      <c r="E3224" s="15"/>
    </row>
    <row r="3225" spans="1:5" ht="15.75">
      <c r="A3225" s="16"/>
      <c r="B3225" s="15"/>
      <c r="C3225" s="15"/>
      <c r="D3225" s="15"/>
      <c r="E3225" s="15"/>
    </row>
    <row r="3226" spans="1:5" ht="15.75">
      <c r="A3226" s="16"/>
      <c r="B3226" s="15"/>
      <c r="C3226" s="15"/>
      <c r="D3226" s="15"/>
      <c r="E3226" s="15"/>
    </row>
    <row r="3227" spans="1:5" ht="15.75">
      <c r="A3227" s="16"/>
      <c r="B3227" s="15"/>
      <c r="C3227" s="15"/>
      <c r="D3227" s="15"/>
      <c r="E3227" s="15"/>
    </row>
    <row r="3228" spans="1:5" ht="15.75">
      <c r="A3228" s="16"/>
      <c r="B3228" s="15"/>
      <c r="C3228" s="15"/>
      <c r="D3228" s="15"/>
      <c r="E3228" s="15"/>
    </row>
    <row r="3229" spans="1:5" ht="15.75">
      <c r="A3229" s="16"/>
      <c r="B3229" s="15"/>
      <c r="C3229" s="15"/>
      <c r="D3229" s="15"/>
      <c r="E3229" s="15"/>
    </row>
    <row r="3230" spans="1:5" ht="15.75">
      <c r="A3230" s="16"/>
      <c r="B3230" s="15"/>
      <c r="C3230" s="15"/>
      <c r="D3230" s="15"/>
      <c r="E3230" s="15"/>
    </row>
    <row r="3231" spans="1:5" ht="15.75">
      <c r="A3231" s="16"/>
      <c r="B3231" s="15"/>
      <c r="C3231" s="15"/>
      <c r="D3231" s="15"/>
      <c r="E3231" s="15"/>
    </row>
    <row r="3232" spans="1:5" ht="15.75">
      <c r="A3232" s="16"/>
      <c r="B3232" s="15"/>
      <c r="C3232" s="15"/>
      <c r="D3232" s="15"/>
      <c r="E3232" s="15"/>
    </row>
    <row r="3233" spans="1:5" ht="15.75">
      <c r="A3233" s="16"/>
      <c r="B3233" s="15"/>
      <c r="C3233" s="15"/>
      <c r="D3233" s="15"/>
      <c r="E3233" s="15"/>
    </row>
    <row r="3234" spans="1:5" ht="15.75">
      <c r="A3234" s="16"/>
      <c r="B3234" s="15"/>
      <c r="C3234" s="15"/>
      <c r="D3234" s="15"/>
      <c r="E3234" s="15"/>
    </row>
    <row r="3235" spans="1:5" ht="15.75">
      <c r="A3235" s="16"/>
      <c r="B3235" s="15"/>
      <c r="C3235" s="15"/>
      <c r="D3235" s="15"/>
      <c r="E3235" s="15"/>
    </row>
    <row r="3236" spans="1:5" ht="15.75">
      <c r="A3236" s="16"/>
      <c r="B3236" s="15"/>
      <c r="C3236" s="15"/>
      <c r="D3236" s="15"/>
      <c r="E3236" s="15"/>
    </row>
    <row r="3237" spans="1:5" ht="15.75">
      <c r="A3237" s="16"/>
      <c r="B3237" s="15"/>
      <c r="C3237" s="15"/>
      <c r="D3237" s="15"/>
      <c r="E3237" s="15"/>
    </row>
    <row r="3238" spans="1:5" ht="15.75">
      <c r="A3238" s="16"/>
      <c r="B3238" s="15"/>
      <c r="C3238" s="15"/>
      <c r="D3238" s="15"/>
      <c r="E3238" s="15"/>
    </row>
    <row r="3239" spans="1:5" ht="15.75">
      <c r="A3239" s="16"/>
      <c r="B3239" s="15"/>
      <c r="C3239" s="15"/>
      <c r="D3239" s="15"/>
      <c r="E3239" s="15"/>
    </row>
    <row r="3240" spans="1:5" ht="15.75">
      <c r="A3240" s="16"/>
      <c r="B3240" s="15"/>
      <c r="C3240" s="15"/>
      <c r="D3240" s="15"/>
      <c r="E3240" s="15"/>
    </row>
    <row r="3241" spans="1:5" ht="15.75">
      <c r="A3241" s="16"/>
      <c r="B3241" s="15"/>
      <c r="C3241" s="15"/>
      <c r="D3241" s="15"/>
      <c r="E3241" s="15"/>
    </row>
    <row r="3242" spans="1:5" ht="15.75">
      <c r="A3242" s="16"/>
      <c r="B3242" s="15"/>
      <c r="C3242" s="15"/>
      <c r="D3242" s="15"/>
      <c r="E3242" s="15"/>
    </row>
    <row r="3243" spans="1:5" ht="15.75">
      <c r="A3243" s="16"/>
      <c r="B3243" s="15"/>
      <c r="C3243" s="15"/>
      <c r="D3243" s="15"/>
      <c r="E3243" s="15"/>
    </row>
    <row r="3244" spans="1:5" ht="15.75">
      <c r="A3244" s="16"/>
      <c r="B3244" s="15"/>
      <c r="C3244" s="15"/>
      <c r="D3244" s="15"/>
      <c r="E3244" s="15"/>
    </row>
    <row r="3245" spans="1:5" ht="15.75">
      <c r="A3245" s="16"/>
      <c r="B3245" s="15"/>
      <c r="C3245" s="15"/>
      <c r="D3245" s="15"/>
      <c r="E3245" s="15"/>
    </row>
    <row r="3246" spans="1:5" ht="15.75">
      <c r="A3246" s="16"/>
      <c r="B3246" s="15"/>
      <c r="C3246" s="15"/>
      <c r="D3246" s="15"/>
      <c r="E3246" s="15"/>
    </row>
    <row r="3247" spans="1:5" ht="15.75">
      <c r="A3247" s="16"/>
      <c r="B3247" s="15"/>
      <c r="C3247" s="15"/>
      <c r="D3247" s="15"/>
      <c r="E3247" s="15"/>
    </row>
    <row r="3248" spans="1:5" ht="15.75">
      <c r="A3248" s="16"/>
      <c r="B3248" s="15"/>
      <c r="C3248" s="15"/>
      <c r="D3248" s="15"/>
      <c r="E3248" s="15"/>
    </row>
    <row r="3249" spans="1:5" ht="15.75">
      <c r="A3249" s="16"/>
      <c r="B3249" s="15"/>
      <c r="C3249" s="15"/>
      <c r="D3249" s="15"/>
      <c r="E3249" s="15"/>
    </row>
    <row r="3250" spans="1:5" ht="15.75">
      <c r="A3250" s="16"/>
      <c r="B3250" s="15"/>
      <c r="C3250" s="15"/>
      <c r="D3250" s="15"/>
      <c r="E3250" s="15"/>
    </row>
    <row r="3251" spans="1:5" ht="15.75">
      <c r="A3251" s="16"/>
      <c r="B3251" s="15"/>
      <c r="C3251" s="15"/>
      <c r="D3251" s="15"/>
      <c r="E3251" s="15"/>
    </row>
    <row r="3252" spans="1:5" ht="15.75">
      <c r="A3252" s="16"/>
      <c r="B3252" s="15"/>
      <c r="C3252" s="15"/>
      <c r="D3252" s="15"/>
      <c r="E3252" s="15"/>
    </row>
    <row r="3253" spans="1:5" ht="15.75">
      <c r="A3253" s="16"/>
      <c r="B3253" s="15"/>
      <c r="C3253" s="15"/>
      <c r="D3253" s="15"/>
      <c r="E3253" s="15"/>
    </row>
    <row r="3254" spans="1:5" ht="15.75">
      <c r="A3254" s="16"/>
      <c r="B3254" s="15"/>
      <c r="C3254" s="15"/>
      <c r="D3254" s="15"/>
      <c r="E3254" s="15"/>
    </row>
    <row r="3255" spans="1:5" ht="15.75">
      <c r="A3255" s="16"/>
      <c r="B3255" s="15"/>
      <c r="C3255" s="15"/>
      <c r="D3255" s="15"/>
      <c r="E3255" s="15"/>
    </row>
    <row r="3256" spans="1:5" ht="15.75">
      <c r="A3256" s="16"/>
      <c r="B3256" s="15"/>
      <c r="C3256" s="15"/>
      <c r="D3256" s="15"/>
      <c r="E3256" s="15"/>
    </row>
    <row r="3257" spans="1:5" ht="15.75">
      <c r="A3257" s="16"/>
      <c r="B3257" s="15"/>
      <c r="C3257" s="15"/>
      <c r="D3257" s="15"/>
      <c r="E3257" s="15"/>
    </row>
    <row r="3258" spans="1:5" ht="15.75">
      <c r="A3258" s="16"/>
      <c r="B3258" s="15"/>
      <c r="C3258" s="15"/>
      <c r="D3258" s="15"/>
      <c r="E3258" s="15"/>
    </row>
    <row r="3259" spans="1:5" ht="15.75">
      <c r="A3259" s="16"/>
      <c r="B3259" s="15"/>
      <c r="C3259" s="15"/>
      <c r="D3259" s="15"/>
      <c r="E3259" s="15"/>
    </row>
    <row r="3260" spans="1:5" ht="15.75">
      <c r="A3260" s="16"/>
      <c r="B3260" s="15"/>
      <c r="C3260" s="15"/>
      <c r="D3260" s="15"/>
      <c r="E3260" s="15"/>
    </row>
    <row r="3261" spans="1:5" ht="15.75">
      <c r="A3261" s="16"/>
      <c r="B3261" s="15"/>
      <c r="C3261" s="15"/>
      <c r="D3261" s="15"/>
      <c r="E3261" s="15"/>
    </row>
    <row r="3262" spans="1:5" ht="15.75">
      <c r="A3262" s="16"/>
      <c r="B3262" s="15"/>
      <c r="C3262" s="15"/>
      <c r="D3262" s="15"/>
      <c r="E3262" s="15"/>
    </row>
    <row r="3263" spans="1:5" ht="15.75">
      <c r="A3263" s="16"/>
      <c r="B3263" s="15"/>
      <c r="C3263" s="15"/>
      <c r="D3263" s="15"/>
      <c r="E3263" s="15"/>
    </row>
    <row r="3264" spans="1:5" ht="15.75">
      <c r="A3264" s="16"/>
      <c r="B3264" s="15"/>
      <c r="C3264" s="15"/>
      <c r="D3264" s="15"/>
      <c r="E3264" s="15"/>
    </row>
    <row r="3265" spans="1:5" ht="15.75">
      <c r="A3265" s="16"/>
      <c r="B3265" s="15"/>
      <c r="C3265" s="15"/>
      <c r="D3265" s="15"/>
      <c r="E3265" s="15"/>
    </row>
    <row r="3266" spans="1:5" ht="15.75">
      <c r="A3266" s="16"/>
      <c r="B3266" s="15"/>
      <c r="C3266" s="15"/>
      <c r="D3266" s="15"/>
      <c r="E3266" s="15"/>
    </row>
    <row r="3267" spans="1:5" ht="15.75">
      <c r="A3267" s="16"/>
      <c r="B3267" s="15"/>
      <c r="C3267" s="15"/>
      <c r="D3267" s="15"/>
      <c r="E3267" s="15"/>
    </row>
    <row r="3268" spans="1:5" ht="15.75">
      <c r="A3268" s="16"/>
      <c r="B3268" s="15"/>
      <c r="C3268" s="15"/>
      <c r="D3268" s="15"/>
      <c r="E3268" s="15"/>
    </row>
    <row r="3269" spans="1:5" ht="15.75">
      <c r="A3269" s="16"/>
      <c r="B3269" s="15"/>
      <c r="C3269" s="15"/>
      <c r="D3269" s="15"/>
      <c r="E3269" s="15"/>
    </row>
    <row r="3270" spans="1:5" ht="15.75">
      <c r="A3270" s="16"/>
      <c r="B3270" s="15"/>
      <c r="C3270" s="15"/>
      <c r="D3270" s="15"/>
      <c r="E3270" s="15"/>
    </row>
    <row r="3271" spans="1:5" ht="15.75">
      <c r="A3271" s="16"/>
      <c r="B3271" s="15"/>
      <c r="C3271" s="15"/>
      <c r="D3271" s="15"/>
      <c r="E3271" s="15"/>
    </row>
    <row r="3272" spans="1:5" ht="15.75">
      <c r="A3272" s="16"/>
      <c r="B3272" s="15"/>
      <c r="C3272" s="15"/>
      <c r="D3272" s="15"/>
      <c r="E3272" s="15"/>
    </row>
    <row r="3273" spans="1:5" ht="15.75">
      <c r="A3273" s="16"/>
      <c r="B3273" s="15"/>
      <c r="C3273" s="15"/>
      <c r="D3273" s="15"/>
      <c r="E3273" s="15"/>
    </row>
    <row r="3274" spans="1:5" ht="15.75">
      <c r="A3274" s="16"/>
      <c r="B3274" s="15"/>
      <c r="C3274" s="15"/>
      <c r="D3274" s="15"/>
      <c r="E3274" s="15"/>
    </row>
    <row r="3275" spans="1:5" ht="15.75">
      <c r="A3275" s="16"/>
      <c r="B3275" s="15"/>
      <c r="C3275" s="15"/>
      <c r="D3275" s="15"/>
      <c r="E3275" s="15"/>
    </row>
    <row r="3276" spans="1:5" ht="15.75">
      <c r="A3276" s="16"/>
      <c r="B3276" s="15"/>
      <c r="C3276" s="15"/>
      <c r="D3276" s="15"/>
      <c r="E3276" s="15"/>
    </row>
    <row r="3277" spans="1:5" ht="15.75">
      <c r="A3277" s="16"/>
      <c r="B3277" s="15"/>
      <c r="C3277" s="15"/>
      <c r="D3277" s="15"/>
      <c r="E3277" s="15"/>
    </row>
    <row r="3278" spans="1:5" ht="15.75">
      <c r="A3278" s="16"/>
      <c r="B3278" s="15"/>
      <c r="C3278" s="15"/>
      <c r="D3278" s="15"/>
      <c r="E3278" s="15"/>
    </row>
    <row r="3279" spans="1:5" ht="15.75">
      <c r="A3279" s="16"/>
      <c r="B3279" s="15"/>
      <c r="C3279" s="15"/>
      <c r="D3279" s="15"/>
      <c r="E3279" s="15"/>
    </row>
    <row r="3280" spans="1:5" ht="15.75">
      <c r="A3280" s="16"/>
      <c r="B3280" s="15"/>
      <c r="C3280" s="15"/>
      <c r="D3280" s="15"/>
      <c r="E3280" s="15"/>
    </row>
    <row r="3281" spans="1:5" ht="15.75">
      <c r="A3281" s="16"/>
      <c r="B3281" s="15"/>
      <c r="C3281" s="15"/>
      <c r="D3281" s="15"/>
      <c r="E3281" s="15"/>
    </row>
    <row r="3282" spans="1:5" ht="15.75">
      <c r="A3282" s="16"/>
      <c r="B3282" s="15"/>
      <c r="C3282" s="15"/>
      <c r="D3282" s="15"/>
      <c r="E3282" s="15"/>
    </row>
    <row r="3283" spans="1:5" ht="15.75">
      <c r="A3283" s="16"/>
      <c r="B3283" s="15"/>
      <c r="C3283" s="15"/>
      <c r="D3283" s="15"/>
      <c r="E3283" s="15"/>
    </row>
    <row r="3284" spans="1:5" ht="15.75">
      <c r="A3284" s="16"/>
      <c r="B3284" s="15"/>
      <c r="C3284" s="15"/>
      <c r="D3284" s="15"/>
      <c r="E3284" s="15"/>
    </row>
    <row r="3285" spans="1:5" ht="15.75">
      <c r="A3285" s="16"/>
      <c r="B3285" s="15"/>
      <c r="C3285" s="15"/>
      <c r="D3285" s="15"/>
      <c r="E3285" s="15"/>
    </row>
    <row r="3286" spans="1:5" ht="15.75">
      <c r="A3286" s="16"/>
      <c r="B3286" s="15"/>
      <c r="C3286" s="15"/>
      <c r="D3286" s="15"/>
      <c r="E3286" s="15"/>
    </row>
    <row r="3287" spans="1:5" ht="15.75">
      <c r="A3287" s="16"/>
      <c r="B3287" s="15"/>
      <c r="C3287" s="15"/>
      <c r="D3287" s="15"/>
      <c r="E3287" s="15"/>
    </row>
    <row r="3288" spans="1:5" ht="15.75">
      <c r="A3288" s="16"/>
      <c r="B3288" s="15"/>
      <c r="C3288" s="15"/>
      <c r="D3288" s="15"/>
      <c r="E3288" s="15"/>
    </row>
    <row r="3289" spans="1:5" ht="15.75">
      <c r="A3289" s="16"/>
      <c r="B3289" s="15"/>
      <c r="C3289" s="15"/>
      <c r="D3289" s="15"/>
      <c r="E3289" s="15"/>
    </row>
    <row r="3290" spans="1:5" ht="15.75">
      <c r="A3290" s="16"/>
      <c r="B3290" s="15"/>
      <c r="C3290" s="15"/>
      <c r="D3290" s="15"/>
      <c r="E3290" s="15"/>
    </row>
    <row r="3291" spans="1:5" ht="15.75">
      <c r="A3291" s="16"/>
      <c r="B3291" s="15"/>
      <c r="C3291" s="15"/>
      <c r="D3291" s="15"/>
      <c r="E3291" s="15"/>
    </row>
    <row r="3292" spans="1:5" ht="15.75">
      <c r="A3292" s="16"/>
      <c r="B3292" s="15"/>
      <c r="C3292" s="15"/>
      <c r="D3292" s="15"/>
      <c r="E3292" s="15"/>
    </row>
    <row r="3293" spans="1:5" ht="15.75">
      <c r="A3293" s="16"/>
      <c r="B3293" s="15"/>
      <c r="C3293" s="15"/>
      <c r="D3293" s="15"/>
      <c r="E3293" s="15"/>
    </row>
    <row r="3294" spans="1:5" ht="15.75">
      <c r="A3294" s="16"/>
      <c r="B3294" s="15"/>
      <c r="C3294" s="15"/>
      <c r="D3294" s="15"/>
      <c r="E3294" s="15"/>
    </row>
    <row r="3295" spans="1:5" ht="15.75">
      <c r="A3295" s="16"/>
      <c r="B3295" s="15"/>
      <c r="C3295" s="15"/>
      <c r="D3295" s="15"/>
      <c r="E3295" s="15"/>
    </row>
    <row r="3296" spans="1:5" ht="15.75">
      <c r="A3296" s="16"/>
      <c r="B3296" s="15"/>
      <c r="C3296" s="15"/>
      <c r="D3296" s="15"/>
      <c r="E3296" s="15"/>
    </row>
    <row r="3297" spans="1:5" ht="15.75">
      <c r="A3297" s="16"/>
      <c r="B3297" s="15"/>
      <c r="C3297" s="15"/>
      <c r="D3297" s="15"/>
      <c r="E3297" s="15"/>
    </row>
    <row r="3298" spans="1:5" ht="15.75">
      <c r="A3298" s="16"/>
      <c r="B3298" s="15"/>
      <c r="C3298" s="15"/>
      <c r="D3298" s="15"/>
      <c r="E3298" s="15"/>
    </row>
    <row r="3299" spans="1:5" ht="15.75">
      <c r="A3299" s="16"/>
      <c r="B3299" s="15"/>
      <c r="C3299" s="15"/>
      <c r="D3299" s="15"/>
      <c r="E3299" s="15"/>
    </row>
    <row r="3300" spans="1:5" ht="15.75">
      <c r="A3300" s="16"/>
      <c r="B3300" s="15"/>
      <c r="C3300" s="15"/>
      <c r="D3300" s="15"/>
      <c r="E3300" s="15"/>
    </row>
    <row r="3301" spans="1:5" ht="15.75">
      <c r="A3301" s="16"/>
      <c r="B3301" s="15"/>
      <c r="C3301" s="15"/>
      <c r="D3301" s="15"/>
      <c r="E3301" s="15"/>
    </row>
    <row r="3302" spans="1:5" ht="15.75">
      <c r="A3302" s="16"/>
      <c r="B3302" s="15"/>
      <c r="C3302" s="15"/>
      <c r="D3302" s="15"/>
      <c r="E3302" s="15"/>
    </row>
    <row r="3303" spans="1:5" ht="15.75">
      <c r="A3303" s="16"/>
      <c r="B3303" s="15"/>
      <c r="C3303" s="15"/>
      <c r="D3303" s="15"/>
      <c r="E3303" s="15"/>
    </row>
    <row r="3304" spans="1:5" ht="15.75">
      <c r="A3304" s="16"/>
      <c r="B3304" s="15"/>
      <c r="C3304" s="15"/>
      <c r="D3304" s="15"/>
      <c r="E3304" s="15"/>
    </row>
    <row r="3305" spans="1:5" ht="15.75">
      <c r="A3305" s="16"/>
      <c r="B3305" s="15"/>
      <c r="C3305" s="15"/>
      <c r="D3305" s="15"/>
      <c r="E3305" s="15"/>
    </row>
    <row r="3306" spans="1:5" ht="15.75">
      <c r="A3306" s="16"/>
      <c r="B3306" s="15"/>
      <c r="C3306" s="15"/>
      <c r="D3306" s="15"/>
      <c r="E3306" s="15"/>
    </row>
    <row r="3307" spans="1:5" ht="15.75">
      <c r="A3307" s="16"/>
      <c r="B3307" s="15"/>
      <c r="C3307" s="15"/>
      <c r="D3307" s="15"/>
      <c r="E3307" s="15"/>
    </row>
    <row r="3308" spans="1:5" ht="15.75">
      <c r="A3308" s="16"/>
      <c r="B3308" s="15"/>
      <c r="C3308" s="15"/>
      <c r="D3308" s="15"/>
      <c r="E3308" s="15"/>
    </row>
    <row r="3309" spans="1:5" ht="15.75">
      <c r="A3309" s="16"/>
      <c r="B3309" s="15"/>
      <c r="C3309" s="15"/>
      <c r="D3309" s="15"/>
      <c r="E3309" s="15"/>
    </row>
    <row r="3310" spans="1:5" ht="15.75">
      <c r="A3310" s="16"/>
      <c r="B3310" s="15"/>
      <c r="C3310" s="15"/>
      <c r="D3310" s="15"/>
      <c r="E3310" s="15"/>
    </row>
    <row r="3311" spans="1:5" ht="15.75">
      <c r="A3311" s="16"/>
      <c r="B3311" s="15"/>
      <c r="C3311" s="15"/>
      <c r="D3311" s="15"/>
      <c r="E3311" s="15"/>
    </row>
    <row r="3312" spans="1:5" ht="15.75">
      <c r="A3312" s="16"/>
      <c r="B3312" s="15"/>
      <c r="C3312" s="15"/>
      <c r="D3312" s="15"/>
      <c r="E3312" s="15"/>
    </row>
    <row r="3313" spans="1:5" ht="15.75">
      <c r="A3313" s="16"/>
      <c r="B3313" s="15"/>
      <c r="C3313" s="15"/>
      <c r="D3313" s="15"/>
      <c r="E3313" s="15"/>
    </row>
    <row r="3314" spans="1:5" ht="15.75">
      <c r="A3314" s="16"/>
      <c r="B3314" s="15"/>
      <c r="C3314" s="15"/>
      <c r="D3314" s="15"/>
      <c r="E3314" s="15"/>
    </row>
    <row r="3315" spans="1:5" ht="15.75">
      <c r="A3315" s="16"/>
      <c r="B3315" s="15"/>
      <c r="C3315" s="15"/>
      <c r="D3315" s="15"/>
      <c r="E3315" s="15"/>
    </row>
    <row r="3316" spans="1:5" ht="15.75">
      <c r="A3316" s="16"/>
      <c r="B3316" s="15"/>
      <c r="C3316" s="15"/>
      <c r="D3316" s="15"/>
      <c r="E3316" s="15"/>
    </row>
    <row r="3317" spans="1:5" ht="15.75">
      <c r="A3317" s="16"/>
      <c r="B3317" s="15"/>
      <c r="C3317" s="15"/>
      <c r="D3317" s="15"/>
      <c r="E3317" s="15"/>
    </row>
    <row r="3318" spans="1:5" ht="15.75">
      <c r="A3318" s="16"/>
      <c r="B3318" s="15"/>
      <c r="C3318" s="15"/>
      <c r="D3318" s="15"/>
      <c r="E3318" s="15"/>
    </row>
    <row r="3319" spans="1:5" ht="15.75">
      <c r="A3319" s="16"/>
      <c r="B3319" s="15"/>
      <c r="C3319" s="15"/>
      <c r="D3319" s="15"/>
      <c r="E3319" s="15"/>
    </row>
    <row r="3320" spans="1:5" ht="15.75">
      <c r="A3320" s="16"/>
      <c r="B3320" s="15"/>
      <c r="C3320" s="15"/>
      <c r="D3320" s="15"/>
      <c r="E3320" s="15"/>
    </row>
    <row r="3321" spans="1:5" ht="15.75">
      <c r="A3321" s="16"/>
      <c r="B3321" s="15"/>
      <c r="C3321" s="15"/>
      <c r="D3321" s="15"/>
      <c r="E3321" s="15"/>
    </row>
    <row r="3322" spans="1:5" ht="15.75">
      <c r="A3322" s="16"/>
      <c r="B3322" s="15"/>
      <c r="C3322" s="15"/>
      <c r="D3322" s="15"/>
      <c r="E3322" s="15"/>
    </row>
    <row r="3323" spans="1:5" ht="15.75">
      <c r="A3323" s="16"/>
      <c r="B3323" s="15"/>
      <c r="C3323" s="15"/>
      <c r="D3323" s="15"/>
      <c r="E3323" s="15"/>
    </row>
    <row r="3324" spans="1:5" ht="15.75">
      <c r="A3324" s="16"/>
      <c r="B3324" s="15"/>
      <c r="C3324" s="15"/>
      <c r="D3324" s="15"/>
      <c r="E3324" s="15"/>
    </row>
    <row r="3325" spans="1:5" ht="15.75">
      <c r="A3325" s="16"/>
      <c r="B3325" s="15"/>
      <c r="C3325" s="15"/>
      <c r="D3325" s="15"/>
      <c r="E3325" s="15"/>
    </row>
    <row r="3326" spans="1:5" ht="15.75">
      <c r="A3326" s="16"/>
      <c r="B3326" s="15"/>
      <c r="C3326" s="15"/>
      <c r="D3326" s="15"/>
      <c r="E3326" s="15"/>
    </row>
    <row r="3327" spans="1:5" ht="15.75">
      <c r="A3327" s="16"/>
      <c r="B3327" s="15"/>
      <c r="C3327" s="15"/>
      <c r="D3327" s="15"/>
      <c r="E3327" s="15"/>
    </row>
    <row r="3328" spans="1:5" ht="15.75">
      <c r="A3328" s="16"/>
      <c r="B3328" s="15"/>
      <c r="C3328" s="15"/>
      <c r="D3328" s="15"/>
      <c r="E3328" s="15"/>
    </row>
    <row r="3329" spans="1:5" ht="15.75">
      <c r="A3329" s="16"/>
      <c r="B3329" s="15"/>
      <c r="C3329" s="15"/>
      <c r="D3329" s="15"/>
      <c r="E3329" s="15"/>
    </row>
    <row r="3330" spans="1:5" ht="15.75">
      <c r="A3330" s="16"/>
      <c r="B3330" s="15"/>
      <c r="C3330" s="15"/>
      <c r="D3330" s="15"/>
      <c r="E3330" s="15"/>
    </row>
    <row r="3331" spans="1:5" ht="15.75">
      <c r="A3331" s="16"/>
      <c r="B3331" s="15"/>
      <c r="C3331" s="15"/>
      <c r="D3331" s="15"/>
      <c r="E3331" s="15"/>
    </row>
    <row r="3332" spans="1:5" ht="15.75">
      <c r="A3332" s="16"/>
      <c r="B3332" s="15"/>
      <c r="C3332" s="15"/>
      <c r="D3332" s="15"/>
      <c r="E3332" s="15"/>
    </row>
    <row r="3333" spans="1:5" ht="15.75">
      <c r="A3333" s="16"/>
      <c r="B3333" s="15"/>
      <c r="C3333" s="15"/>
      <c r="D3333" s="15"/>
      <c r="E3333" s="15"/>
    </row>
    <row r="3334" spans="1:5" ht="15.75">
      <c r="A3334" s="16"/>
      <c r="B3334" s="15"/>
      <c r="C3334" s="15"/>
      <c r="D3334" s="15"/>
      <c r="E3334" s="15"/>
    </row>
    <row r="3335" spans="1:5" ht="15.75">
      <c r="A3335" s="16"/>
      <c r="B3335" s="15"/>
      <c r="C3335" s="15"/>
      <c r="D3335" s="15"/>
      <c r="E3335" s="15"/>
    </row>
    <row r="3336" spans="1:5" ht="15.75">
      <c r="A3336" s="16"/>
      <c r="B3336" s="15"/>
      <c r="C3336" s="15"/>
      <c r="D3336" s="15"/>
      <c r="E3336" s="15"/>
    </row>
    <row r="3337" spans="1:5" ht="15.75">
      <c r="A3337" s="16"/>
      <c r="B3337" s="15"/>
      <c r="C3337" s="15"/>
      <c r="D3337" s="15"/>
      <c r="E3337" s="15"/>
    </row>
    <row r="3338" spans="1:5" ht="15.75">
      <c r="A3338" s="16"/>
      <c r="B3338" s="15"/>
      <c r="C3338" s="15"/>
      <c r="D3338" s="15"/>
      <c r="E3338" s="15"/>
    </row>
    <row r="3339" spans="1:5" ht="15.75">
      <c r="A3339" s="16"/>
      <c r="B3339" s="15"/>
      <c r="C3339" s="15"/>
      <c r="D3339" s="15"/>
      <c r="E3339" s="15"/>
    </row>
    <row r="3340" spans="1:5" ht="15.75">
      <c r="A3340" s="16"/>
      <c r="B3340" s="15"/>
      <c r="C3340" s="15"/>
      <c r="D3340" s="15"/>
      <c r="E3340" s="15"/>
    </row>
    <row r="3341" spans="1:5" ht="15.75">
      <c r="A3341" s="16"/>
      <c r="B3341" s="15"/>
      <c r="C3341" s="15"/>
      <c r="D3341" s="15"/>
      <c r="E3341" s="15"/>
    </row>
    <row r="3342" spans="1:5" ht="15.75">
      <c r="A3342" s="16"/>
      <c r="B3342" s="15"/>
      <c r="C3342" s="15"/>
      <c r="D3342" s="15"/>
      <c r="E3342" s="15"/>
    </row>
    <row r="3343" spans="1:5" ht="15.75">
      <c r="A3343" s="16"/>
      <c r="B3343" s="15"/>
      <c r="C3343" s="15"/>
      <c r="D3343" s="15"/>
      <c r="E3343" s="15"/>
    </row>
    <row r="3344" spans="1:5" ht="15.75">
      <c r="A3344" s="16"/>
      <c r="B3344" s="15"/>
      <c r="C3344" s="15"/>
      <c r="D3344" s="15"/>
      <c r="E3344" s="15"/>
    </row>
    <row r="3345" spans="1:5" ht="15.75">
      <c r="A3345" s="16"/>
      <c r="B3345" s="15"/>
      <c r="C3345" s="15"/>
      <c r="D3345" s="15"/>
      <c r="E3345" s="15"/>
    </row>
    <row r="3346" spans="1:5" ht="15.75">
      <c r="A3346" s="16"/>
      <c r="B3346" s="15"/>
      <c r="C3346" s="15"/>
      <c r="D3346" s="15"/>
      <c r="E3346" s="15"/>
    </row>
    <row r="3347" spans="1:5" ht="15.75">
      <c r="A3347" s="16"/>
      <c r="B3347" s="15"/>
      <c r="C3347" s="15"/>
      <c r="D3347" s="15"/>
      <c r="E3347" s="15"/>
    </row>
    <row r="3348" spans="1:5" ht="15.75">
      <c r="A3348" s="16"/>
      <c r="B3348" s="15"/>
      <c r="C3348" s="15"/>
      <c r="D3348" s="15"/>
      <c r="E3348" s="15"/>
    </row>
    <row r="3349" spans="1:5" ht="15.75">
      <c r="A3349" s="16"/>
      <c r="B3349" s="15"/>
      <c r="C3349" s="15"/>
      <c r="D3349" s="15"/>
      <c r="E3349" s="15"/>
    </row>
    <row r="3350" spans="1:5" ht="15.75">
      <c r="A3350" s="16"/>
      <c r="B3350" s="15"/>
      <c r="C3350" s="15"/>
      <c r="D3350" s="15"/>
      <c r="E3350" s="15"/>
    </row>
    <row r="3351" spans="1:5" ht="15.75">
      <c r="A3351" s="16"/>
      <c r="B3351" s="15"/>
      <c r="C3351" s="15"/>
      <c r="D3351" s="15"/>
      <c r="E3351" s="15"/>
    </row>
    <row r="3352" spans="1:5" ht="15.75">
      <c r="A3352" s="16"/>
      <c r="B3352" s="15"/>
      <c r="C3352" s="15"/>
      <c r="D3352" s="15"/>
      <c r="E3352" s="15"/>
    </row>
    <row r="3353" spans="1:5" ht="15.75">
      <c r="A3353" s="16"/>
      <c r="B3353" s="15"/>
      <c r="C3353" s="15"/>
      <c r="D3353" s="15"/>
      <c r="E3353" s="15"/>
    </row>
    <row r="3354" spans="1:5" ht="15.75">
      <c r="A3354" s="16"/>
      <c r="B3354" s="15"/>
      <c r="C3354" s="15"/>
      <c r="D3354" s="15"/>
      <c r="E3354" s="15"/>
    </row>
    <row r="3355" spans="1:5" ht="15.75">
      <c r="A3355" s="16"/>
      <c r="B3355" s="15"/>
      <c r="C3355" s="15"/>
      <c r="D3355" s="15"/>
      <c r="E3355" s="15"/>
    </row>
    <row r="3356" spans="1:5" ht="15.75">
      <c r="A3356" s="16"/>
      <c r="B3356" s="15"/>
      <c r="C3356" s="15"/>
      <c r="D3356" s="15"/>
      <c r="E3356" s="15"/>
    </row>
    <row r="3357" spans="1:5" ht="15.75">
      <c r="A3357" s="16"/>
      <c r="B3357" s="15"/>
      <c r="C3357" s="15"/>
      <c r="D3357" s="15"/>
      <c r="E3357" s="15"/>
    </row>
    <row r="3358" spans="1:5" ht="15.75">
      <c r="A3358" s="16"/>
      <c r="B3358" s="15"/>
      <c r="C3358" s="15"/>
      <c r="D3358" s="15"/>
      <c r="E3358" s="15"/>
    </row>
    <row r="3359" spans="1:5" ht="15.75">
      <c r="A3359" s="16"/>
      <c r="B3359" s="15"/>
      <c r="C3359" s="15"/>
      <c r="D3359" s="15"/>
      <c r="E3359" s="15"/>
    </row>
    <row r="3360" spans="1:5" ht="15.75">
      <c r="A3360" s="16"/>
      <c r="B3360" s="15"/>
      <c r="C3360" s="15"/>
      <c r="D3360" s="15"/>
      <c r="E3360" s="15"/>
    </row>
    <row r="3361" spans="1:5" ht="15.75">
      <c r="A3361" s="16"/>
      <c r="B3361" s="15"/>
      <c r="C3361" s="15"/>
      <c r="D3361" s="15"/>
      <c r="E3361" s="15"/>
    </row>
    <row r="3362" spans="1:5" ht="15.75">
      <c r="A3362" s="16"/>
      <c r="B3362" s="15"/>
      <c r="C3362" s="15"/>
      <c r="D3362" s="15"/>
      <c r="E3362" s="15"/>
    </row>
    <row r="3363" spans="1:5" ht="15.75">
      <c r="A3363" s="16"/>
      <c r="B3363" s="15"/>
      <c r="C3363" s="15"/>
      <c r="D3363" s="15"/>
      <c r="E3363" s="15"/>
    </row>
    <row r="3364" spans="1:5" ht="15.75">
      <c r="A3364" s="16"/>
      <c r="B3364" s="15"/>
      <c r="C3364" s="15"/>
      <c r="D3364" s="15"/>
      <c r="E3364" s="15"/>
    </row>
    <row r="3365" spans="1:5" ht="15.75">
      <c r="A3365" s="16"/>
      <c r="B3365" s="15"/>
      <c r="C3365" s="15"/>
      <c r="D3365" s="15"/>
      <c r="E3365" s="15"/>
    </row>
    <row r="3366" spans="1:5" ht="15.75">
      <c r="A3366" s="16"/>
      <c r="B3366" s="15"/>
      <c r="C3366" s="15"/>
      <c r="D3366" s="15"/>
      <c r="E3366" s="15"/>
    </row>
    <row r="3367" spans="1:5" ht="15.75">
      <c r="A3367" s="16"/>
      <c r="B3367" s="15"/>
      <c r="C3367" s="15"/>
      <c r="D3367" s="15"/>
      <c r="E3367" s="15"/>
    </row>
    <row r="3368" spans="1:5" ht="15.75">
      <c r="A3368" s="16"/>
      <c r="B3368" s="15"/>
      <c r="C3368" s="15"/>
      <c r="D3368" s="15"/>
      <c r="E3368" s="15"/>
    </row>
    <row r="3369" spans="1:5" ht="15.75">
      <c r="A3369" s="16"/>
      <c r="B3369" s="15"/>
      <c r="C3369" s="15"/>
      <c r="D3369" s="15"/>
      <c r="E3369" s="15"/>
    </row>
    <row r="3370" spans="1:5" ht="15.75">
      <c r="A3370" s="16"/>
      <c r="B3370" s="15"/>
      <c r="C3370" s="15"/>
      <c r="D3370" s="15"/>
      <c r="E3370" s="15"/>
    </row>
    <row r="3371" spans="1:5" ht="15.75">
      <c r="A3371" s="16"/>
      <c r="B3371" s="15"/>
      <c r="C3371" s="15"/>
      <c r="D3371" s="15"/>
      <c r="E3371" s="15"/>
    </row>
    <row r="3372" spans="1:5" ht="15.75">
      <c r="A3372" s="16"/>
      <c r="B3372" s="15"/>
      <c r="C3372" s="15"/>
      <c r="D3372" s="15"/>
      <c r="E3372" s="15"/>
    </row>
    <row r="3373" spans="1:5" ht="15.75">
      <c r="A3373" s="16"/>
      <c r="B3373" s="15"/>
      <c r="C3373" s="15"/>
      <c r="D3373" s="15"/>
      <c r="E3373" s="15"/>
    </row>
    <row r="3374" spans="1:5" ht="15.75">
      <c r="A3374" s="16"/>
      <c r="B3374" s="15"/>
      <c r="C3374" s="15"/>
      <c r="D3374" s="15"/>
      <c r="E3374" s="15"/>
    </row>
    <row r="3375" spans="1:5" ht="15.75">
      <c r="A3375" s="16"/>
      <c r="B3375" s="15"/>
      <c r="C3375" s="15"/>
      <c r="D3375" s="15"/>
      <c r="E3375" s="15"/>
    </row>
    <row r="3376" spans="1:5" ht="15.75">
      <c r="A3376" s="16"/>
      <c r="B3376" s="15"/>
      <c r="C3376" s="15"/>
      <c r="D3376" s="15"/>
      <c r="E3376" s="15"/>
    </row>
    <row r="3377" spans="1:5" ht="15.75">
      <c r="A3377" s="16"/>
      <c r="B3377" s="15"/>
      <c r="C3377" s="15"/>
      <c r="D3377" s="15"/>
      <c r="E3377" s="15"/>
    </row>
    <row r="3378" spans="1:5" ht="15.75">
      <c r="A3378" s="16"/>
      <c r="B3378" s="15"/>
      <c r="C3378" s="15"/>
      <c r="D3378" s="15"/>
      <c r="E3378" s="15"/>
    </row>
    <row r="3379" spans="1:5" ht="15.75">
      <c r="A3379" s="16"/>
      <c r="B3379" s="15"/>
      <c r="C3379" s="15"/>
      <c r="D3379" s="15"/>
      <c r="E3379" s="15"/>
    </row>
    <row r="3380" spans="1:5" ht="15.75">
      <c r="A3380" s="16"/>
      <c r="B3380" s="15"/>
      <c r="C3380" s="15"/>
      <c r="D3380" s="15"/>
      <c r="E3380" s="15"/>
    </row>
    <row r="3381" spans="1:5" ht="15.75">
      <c r="A3381" s="16"/>
      <c r="B3381" s="15"/>
      <c r="C3381" s="15"/>
      <c r="D3381" s="15"/>
      <c r="E3381" s="15"/>
    </row>
    <row r="3382" spans="1:5" ht="15.75">
      <c r="A3382" s="16"/>
      <c r="B3382" s="15"/>
      <c r="C3382" s="15"/>
      <c r="D3382" s="15"/>
      <c r="E3382" s="15"/>
    </row>
    <row r="3383" spans="1:5" ht="15.75">
      <c r="A3383" s="16"/>
      <c r="B3383" s="15"/>
      <c r="C3383" s="15"/>
      <c r="D3383" s="15"/>
      <c r="E3383" s="15"/>
    </row>
    <row r="3384" spans="1:5" ht="15.75">
      <c r="A3384" s="16"/>
      <c r="B3384" s="15"/>
      <c r="C3384" s="15"/>
      <c r="D3384" s="15"/>
      <c r="E3384" s="15"/>
    </row>
    <row r="3385" spans="1:5" ht="15.75">
      <c r="A3385" s="16"/>
      <c r="B3385" s="15"/>
      <c r="C3385" s="15"/>
      <c r="D3385" s="15"/>
      <c r="E3385" s="15"/>
    </row>
    <row r="3386" spans="1:5" ht="15.75">
      <c r="A3386" s="16"/>
      <c r="B3386" s="15"/>
      <c r="C3386" s="15"/>
      <c r="D3386" s="15"/>
      <c r="E3386" s="15"/>
    </row>
    <row r="3387" spans="1:5" ht="15.75">
      <c r="A3387" s="16"/>
      <c r="B3387" s="15"/>
      <c r="C3387" s="15"/>
      <c r="D3387" s="15"/>
      <c r="E3387" s="15"/>
    </row>
    <row r="3388" spans="1:5" ht="15.75">
      <c r="A3388" s="16"/>
      <c r="B3388" s="15"/>
      <c r="C3388" s="15"/>
      <c r="D3388" s="15"/>
      <c r="E3388" s="15"/>
    </row>
    <row r="3389" spans="1:5" ht="15.75">
      <c r="A3389" s="16"/>
      <c r="B3389" s="15"/>
      <c r="C3389" s="15"/>
      <c r="D3389" s="15"/>
      <c r="E3389" s="15"/>
    </row>
    <row r="3390" spans="1:5" ht="15.75">
      <c r="A3390" s="16"/>
      <c r="B3390" s="15"/>
      <c r="C3390" s="15"/>
      <c r="D3390" s="15"/>
      <c r="E3390" s="15"/>
    </row>
    <row r="3391" spans="1:5" ht="15.75">
      <c r="A3391" s="16"/>
      <c r="B3391" s="15"/>
      <c r="C3391" s="15"/>
      <c r="D3391" s="15"/>
      <c r="E3391" s="15"/>
    </row>
    <row r="3392" spans="1:5" ht="15.75">
      <c r="A3392" s="16"/>
      <c r="B3392" s="15"/>
      <c r="C3392" s="15"/>
      <c r="D3392" s="15"/>
      <c r="E3392" s="15"/>
    </row>
    <row r="3393" spans="1:5" ht="15.75">
      <c r="A3393" s="16"/>
      <c r="B3393" s="15"/>
      <c r="C3393" s="15"/>
      <c r="D3393" s="15"/>
      <c r="E3393" s="15"/>
    </row>
    <row r="3394" spans="1:5" ht="15.75">
      <c r="A3394" s="16"/>
      <c r="B3394" s="15"/>
      <c r="C3394" s="15"/>
      <c r="D3394" s="15"/>
      <c r="E3394" s="15"/>
    </row>
    <row r="3395" spans="1:5" ht="15.75">
      <c r="A3395" s="16"/>
      <c r="B3395" s="15"/>
      <c r="C3395" s="15"/>
      <c r="D3395" s="15"/>
      <c r="E3395" s="15"/>
    </row>
    <row r="3396" spans="1:5" ht="15.75">
      <c r="A3396" s="16"/>
      <c r="B3396" s="15"/>
      <c r="C3396" s="15"/>
      <c r="D3396" s="15"/>
      <c r="E3396" s="15"/>
    </row>
    <row r="3397" spans="1:5" ht="15.75">
      <c r="A3397" s="16"/>
      <c r="B3397" s="15"/>
      <c r="C3397" s="15"/>
      <c r="D3397" s="15"/>
      <c r="E3397" s="15"/>
    </row>
    <row r="3398" spans="1:5" ht="15.75">
      <c r="A3398" s="16"/>
      <c r="B3398" s="15"/>
      <c r="C3398" s="15"/>
      <c r="D3398" s="15"/>
      <c r="E3398" s="15"/>
    </row>
    <row r="3399" spans="1:5" ht="15.75">
      <c r="A3399" s="16"/>
      <c r="B3399" s="15"/>
      <c r="C3399" s="15"/>
      <c r="D3399" s="15"/>
      <c r="E3399" s="15"/>
    </row>
    <row r="3400" spans="1:5" ht="15.75">
      <c r="A3400" s="16"/>
      <c r="B3400" s="15"/>
      <c r="C3400" s="15"/>
      <c r="D3400" s="15"/>
      <c r="E3400" s="15"/>
    </row>
    <row r="3401" spans="1:5" ht="15.75">
      <c r="A3401" s="16"/>
      <c r="B3401" s="15"/>
      <c r="C3401" s="15"/>
      <c r="D3401" s="15"/>
      <c r="E3401" s="15"/>
    </row>
    <row r="3402" spans="1:5" ht="15.75">
      <c r="A3402" s="16"/>
      <c r="B3402" s="15"/>
      <c r="C3402" s="15"/>
      <c r="D3402" s="15"/>
      <c r="E3402" s="15"/>
    </row>
    <row r="3403" spans="1:5" ht="15.75">
      <c r="A3403" s="16"/>
      <c r="B3403" s="15"/>
      <c r="C3403" s="15"/>
      <c r="D3403" s="15"/>
      <c r="E3403" s="15"/>
    </row>
    <row r="3404" spans="1:5" ht="15.75">
      <c r="A3404" s="16"/>
      <c r="B3404" s="15"/>
      <c r="C3404" s="15"/>
      <c r="D3404" s="15"/>
      <c r="E3404" s="15"/>
    </row>
    <row r="3405" spans="1:5" ht="15.75">
      <c r="A3405" s="16"/>
      <c r="B3405" s="15"/>
      <c r="C3405" s="15"/>
      <c r="D3405" s="15"/>
      <c r="E3405" s="15"/>
    </row>
    <row r="3406" spans="1:5" ht="15.75">
      <c r="A3406" s="16"/>
      <c r="B3406" s="15"/>
      <c r="C3406" s="15"/>
      <c r="D3406" s="15"/>
      <c r="E3406" s="15"/>
    </row>
    <row r="3407" spans="1:5" ht="15.75">
      <c r="A3407" s="16"/>
      <c r="B3407" s="15"/>
      <c r="C3407" s="15"/>
      <c r="D3407" s="15"/>
      <c r="E3407" s="15"/>
    </row>
    <row r="3408" spans="1:5" ht="15.75">
      <c r="A3408" s="16"/>
      <c r="B3408" s="15"/>
      <c r="C3408" s="15"/>
      <c r="D3408" s="15"/>
      <c r="E3408" s="15"/>
    </row>
    <row r="3409" spans="1:5" ht="15.75">
      <c r="A3409" s="16"/>
      <c r="B3409" s="15"/>
      <c r="C3409" s="15"/>
      <c r="D3409" s="15"/>
      <c r="E3409" s="15"/>
    </row>
    <row r="3410" spans="1:5" ht="15.75">
      <c r="A3410" s="16"/>
      <c r="B3410" s="15"/>
      <c r="C3410" s="15"/>
      <c r="D3410" s="15"/>
      <c r="E3410" s="15"/>
    </row>
    <row r="3411" spans="1:5" ht="15.75">
      <c r="A3411" s="16"/>
      <c r="B3411" s="15"/>
      <c r="C3411" s="15"/>
      <c r="D3411" s="15"/>
      <c r="E3411" s="15"/>
    </row>
    <row r="3412" spans="1:5" ht="15.75">
      <c r="A3412" s="16"/>
      <c r="B3412" s="15"/>
      <c r="C3412" s="15"/>
      <c r="D3412" s="15"/>
      <c r="E3412" s="15"/>
    </row>
    <row r="3413" spans="1:5" ht="15.75">
      <c r="A3413" s="16"/>
      <c r="B3413" s="15"/>
      <c r="C3413" s="15"/>
      <c r="D3413" s="15"/>
      <c r="E3413" s="15"/>
    </row>
    <row r="3414" spans="1:5" ht="15.75">
      <c r="A3414" s="16"/>
      <c r="B3414" s="15"/>
      <c r="C3414" s="15"/>
      <c r="D3414" s="15"/>
      <c r="E3414" s="15"/>
    </row>
    <row r="3415" spans="1:5" ht="15.75">
      <c r="A3415" s="16"/>
      <c r="B3415" s="15"/>
      <c r="C3415" s="15"/>
      <c r="D3415" s="15"/>
      <c r="E3415" s="15"/>
    </row>
    <row r="3416" spans="1:5" ht="15.75">
      <c r="A3416" s="16"/>
      <c r="B3416" s="15"/>
      <c r="C3416" s="15"/>
      <c r="D3416" s="15"/>
      <c r="E3416" s="15"/>
    </row>
    <row r="3417" spans="1:5" ht="15.75">
      <c r="A3417" s="16"/>
      <c r="B3417" s="15"/>
      <c r="C3417" s="15"/>
      <c r="D3417" s="15"/>
      <c r="E3417" s="15"/>
    </row>
    <row r="3418" spans="1:5" ht="15.75">
      <c r="A3418" s="16"/>
      <c r="B3418" s="15"/>
      <c r="C3418" s="15"/>
      <c r="D3418" s="15"/>
      <c r="E3418" s="15"/>
    </row>
    <row r="3419" spans="1:5" ht="15.75">
      <c r="A3419" s="16"/>
      <c r="B3419" s="15"/>
      <c r="C3419" s="15"/>
      <c r="D3419" s="15"/>
      <c r="E3419" s="15"/>
    </row>
    <row r="3420" spans="1:5" ht="15.75">
      <c r="A3420" s="16"/>
      <c r="B3420" s="15"/>
      <c r="C3420" s="15"/>
      <c r="D3420" s="15"/>
      <c r="E3420" s="15"/>
    </row>
    <row r="3421" spans="1:5" ht="15.75">
      <c r="A3421" s="16"/>
      <c r="B3421" s="15"/>
      <c r="C3421" s="15"/>
      <c r="D3421" s="15"/>
      <c r="E3421" s="15"/>
    </row>
    <row r="3422" spans="1:5" ht="15.75">
      <c r="A3422" s="16"/>
      <c r="B3422" s="15"/>
      <c r="C3422" s="15"/>
      <c r="D3422" s="15"/>
      <c r="E3422" s="15"/>
    </row>
    <row r="3423" spans="1:5" ht="15.75">
      <c r="A3423" s="16"/>
      <c r="B3423" s="15"/>
      <c r="C3423" s="15"/>
      <c r="D3423" s="15"/>
      <c r="E3423" s="15"/>
    </row>
    <row r="3424" spans="1:5" ht="15.75">
      <c r="A3424" s="16"/>
      <c r="B3424" s="15"/>
      <c r="C3424" s="15"/>
      <c r="D3424" s="15"/>
      <c r="E3424" s="15"/>
    </row>
    <row r="3425" spans="1:5" ht="15.75">
      <c r="A3425" s="16"/>
      <c r="B3425" s="15"/>
      <c r="C3425" s="15"/>
      <c r="D3425" s="15"/>
      <c r="E3425" s="15"/>
    </row>
    <row r="3426" spans="1:5" ht="15.75">
      <c r="A3426" s="16"/>
      <c r="B3426" s="15"/>
      <c r="C3426" s="15"/>
      <c r="D3426" s="15"/>
      <c r="E3426" s="15"/>
    </row>
    <row r="3427" spans="1:5" ht="15.75">
      <c r="A3427" s="16"/>
      <c r="B3427" s="15"/>
      <c r="C3427" s="15"/>
      <c r="D3427" s="15"/>
      <c r="E3427" s="15"/>
    </row>
    <row r="3428" spans="1:5" ht="15.75">
      <c r="A3428" s="16"/>
      <c r="B3428" s="15"/>
      <c r="C3428" s="15"/>
      <c r="D3428" s="15"/>
      <c r="E3428" s="15"/>
    </row>
    <row r="3429" spans="1:5" ht="15.75">
      <c r="A3429" s="16"/>
      <c r="B3429" s="15"/>
      <c r="C3429" s="15"/>
      <c r="D3429" s="15"/>
      <c r="E3429" s="15"/>
    </row>
    <row r="3430" spans="1:5" ht="15.75">
      <c r="A3430" s="16"/>
      <c r="B3430" s="15"/>
      <c r="C3430" s="15"/>
      <c r="D3430" s="15"/>
      <c r="E3430" s="15"/>
    </row>
    <row r="3431" spans="1:5" ht="15.75">
      <c r="A3431" s="16"/>
      <c r="B3431" s="15"/>
      <c r="C3431" s="15"/>
      <c r="D3431" s="15"/>
      <c r="E3431" s="15"/>
    </row>
    <row r="3432" spans="1:5" ht="15.75">
      <c r="A3432" s="16"/>
      <c r="B3432" s="15"/>
      <c r="C3432" s="15"/>
      <c r="D3432" s="15"/>
      <c r="E3432" s="15"/>
    </row>
    <row r="3433" spans="1:5" ht="15.75">
      <c r="A3433" s="16"/>
      <c r="B3433" s="15"/>
      <c r="C3433" s="15"/>
      <c r="D3433" s="15"/>
      <c r="E3433" s="15"/>
    </row>
    <row r="3434" spans="1:5" ht="15.75">
      <c r="A3434" s="16"/>
      <c r="B3434" s="15"/>
      <c r="C3434" s="15"/>
      <c r="D3434" s="15"/>
      <c r="E3434" s="15"/>
    </row>
    <row r="3435" spans="1:5" ht="15.75">
      <c r="A3435" s="16"/>
      <c r="B3435" s="15"/>
      <c r="C3435" s="15"/>
      <c r="D3435" s="15"/>
      <c r="E3435" s="15"/>
    </row>
    <row r="3436" spans="1:5" ht="15.75">
      <c r="A3436" s="16"/>
      <c r="B3436" s="15"/>
      <c r="C3436" s="15"/>
      <c r="D3436" s="15"/>
      <c r="E3436" s="15"/>
    </row>
    <row r="3437" spans="1:5" ht="15.75">
      <c r="A3437" s="16"/>
      <c r="B3437" s="15"/>
      <c r="C3437" s="15"/>
      <c r="D3437" s="15"/>
      <c r="E3437" s="15"/>
    </row>
    <row r="3438" spans="1:5" ht="15.75">
      <c r="A3438" s="16"/>
      <c r="B3438" s="15"/>
      <c r="C3438" s="15"/>
      <c r="D3438" s="15"/>
      <c r="E3438" s="15"/>
    </row>
    <row r="3439" spans="1:5" ht="15.75">
      <c r="A3439" s="16"/>
      <c r="B3439" s="15"/>
      <c r="C3439" s="15"/>
      <c r="D3439" s="15"/>
      <c r="E3439" s="15"/>
    </row>
    <row r="3440" spans="1:5" ht="15.75">
      <c r="A3440" s="16"/>
      <c r="B3440" s="15"/>
      <c r="C3440" s="15"/>
      <c r="D3440" s="15"/>
      <c r="E3440" s="15"/>
    </row>
    <row r="3441" spans="1:5" ht="15.75">
      <c r="A3441" s="16"/>
      <c r="B3441" s="15"/>
      <c r="C3441" s="15"/>
      <c r="D3441" s="15"/>
      <c r="E3441" s="15"/>
    </row>
    <row r="3442" spans="1:5" ht="15.75">
      <c r="A3442" s="16"/>
      <c r="B3442" s="15"/>
      <c r="C3442" s="15"/>
      <c r="D3442" s="15"/>
      <c r="E3442" s="15"/>
    </row>
    <row r="3443" spans="1:5" ht="15.75">
      <c r="A3443" s="16"/>
      <c r="B3443" s="15"/>
      <c r="C3443" s="15"/>
      <c r="D3443" s="15"/>
      <c r="E3443" s="15"/>
    </row>
    <row r="3444" spans="1:5" ht="15.75">
      <c r="A3444" s="16"/>
      <c r="B3444" s="15"/>
      <c r="C3444" s="15"/>
      <c r="D3444" s="15"/>
      <c r="E3444" s="15"/>
    </row>
    <row r="3445" spans="1:5" ht="15.75">
      <c r="A3445" s="16"/>
      <c r="B3445" s="15"/>
      <c r="C3445" s="15"/>
      <c r="D3445" s="15"/>
      <c r="E3445" s="15"/>
    </row>
    <row r="3446" spans="1:5" ht="15.75">
      <c r="A3446" s="16"/>
      <c r="B3446" s="15"/>
      <c r="C3446" s="15"/>
      <c r="D3446" s="15"/>
      <c r="E3446" s="15"/>
    </row>
    <row r="3447" spans="1:5" ht="15.75">
      <c r="A3447" s="16"/>
      <c r="B3447" s="15"/>
      <c r="C3447" s="15"/>
      <c r="D3447" s="15"/>
      <c r="E3447" s="15"/>
    </row>
    <row r="3448" spans="1:5" ht="15.75">
      <c r="A3448" s="16"/>
      <c r="B3448" s="15"/>
      <c r="C3448" s="15"/>
      <c r="D3448" s="15"/>
      <c r="E3448" s="15"/>
    </row>
    <row r="3449" spans="1:5" ht="15.75">
      <c r="A3449" s="16"/>
      <c r="B3449" s="15"/>
      <c r="C3449" s="15"/>
      <c r="D3449" s="15"/>
      <c r="E3449" s="15"/>
    </row>
    <row r="3450" spans="1:5" ht="15.75">
      <c r="A3450" s="16"/>
      <c r="B3450" s="15"/>
      <c r="C3450" s="15"/>
      <c r="D3450" s="15"/>
      <c r="E3450" s="15"/>
    </row>
    <row r="3451" spans="1:5" ht="15.75">
      <c r="A3451" s="16"/>
      <c r="B3451" s="15"/>
      <c r="C3451" s="15"/>
      <c r="D3451" s="15"/>
      <c r="E3451" s="15"/>
    </row>
    <row r="3452" spans="1:5" ht="15.75">
      <c r="A3452" s="16"/>
      <c r="B3452" s="15"/>
      <c r="C3452" s="15"/>
      <c r="D3452" s="15"/>
      <c r="E3452" s="15"/>
    </row>
    <row r="3453" spans="1:5" ht="15.75">
      <c r="A3453" s="16"/>
      <c r="B3453" s="15"/>
      <c r="C3453" s="15"/>
      <c r="D3453" s="15"/>
      <c r="E3453" s="15"/>
    </row>
    <row r="3454" spans="1:5" ht="15.75">
      <c r="A3454" s="16"/>
      <c r="B3454" s="15"/>
      <c r="C3454" s="15"/>
      <c r="D3454" s="15"/>
      <c r="E3454" s="15"/>
    </row>
    <row r="3455" spans="1:5" ht="15.75">
      <c r="A3455" s="16"/>
      <c r="B3455" s="15"/>
      <c r="C3455" s="15"/>
      <c r="D3455" s="15"/>
      <c r="E3455" s="15"/>
    </row>
    <row r="3456" spans="1:5" ht="15.75">
      <c r="A3456" s="16"/>
      <c r="B3456" s="15"/>
      <c r="C3456" s="15"/>
      <c r="D3456" s="15"/>
      <c r="E3456" s="15"/>
    </row>
    <row r="3457" spans="1:5" ht="15.75">
      <c r="A3457" s="16"/>
      <c r="B3457" s="15"/>
      <c r="C3457" s="15"/>
      <c r="D3457" s="15"/>
      <c r="E3457" s="15"/>
    </row>
    <row r="3458" spans="1:5" ht="15.75">
      <c r="A3458" s="16"/>
      <c r="B3458" s="15"/>
      <c r="C3458" s="15"/>
      <c r="D3458" s="15"/>
      <c r="E3458" s="15"/>
    </row>
    <row r="3459" spans="1:5" ht="15.75">
      <c r="A3459" s="16"/>
      <c r="B3459" s="15"/>
      <c r="C3459" s="15"/>
      <c r="D3459" s="15"/>
      <c r="E3459" s="15"/>
    </row>
    <row r="3460" spans="1:5" ht="15.75">
      <c r="A3460" s="16"/>
      <c r="B3460" s="15"/>
      <c r="C3460" s="15"/>
      <c r="D3460" s="15"/>
      <c r="E3460" s="15"/>
    </row>
    <row r="3461" spans="1:5" ht="15.75">
      <c r="A3461" s="16"/>
      <c r="B3461" s="15"/>
      <c r="C3461" s="15"/>
      <c r="D3461" s="15"/>
      <c r="E3461" s="15"/>
    </row>
    <row r="3462" spans="1:5" ht="15.75">
      <c r="A3462" s="16"/>
      <c r="B3462" s="15"/>
      <c r="C3462" s="15"/>
      <c r="D3462" s="15"/>
      <c r="E3462" s="15"/>
    </row>
    <row r="3463" spans="1:5" ht="15.75">
      <c r="A3463" s="16"/>
      <c r="B3463" s="15"/>
      <c r="C3463" s="15"/>
      <c r="D3463" s="15"/>
      <c r="E3463" s="15"/>
    </row>
    <row r="3464" spans="1:5" ht="15.75">
      <c r="A3464" s="16"/>
      <c r="B3464" s="15"/>
      <c r="C3464" s="15"/>
      <c r="D3464" s="15"/>
      <c r="E3464" s="15"/>
    </row>
    <row r="3465" spans="1:5" ht="15.75">
      <c r="A3465" s="16"/>
      <c r="B3465" s="15"/>
      <c r="C3465" s="15"/>
      <c r="D3465" s="15"/>
      <c r="E3465" s="15"/>
    </row>
    <row r="3466" spans="1:5" ht="15.75">
      <c r="A3466" s="16"/>
      <c r="B3466" s="15"/>
      <c r="C3466" s="15"/>
      <c r="D3466" s="15"/>
      <c r="E3466" s="15"/>
    </row>
    <row r="3467" spans="1:5" ht="15.75">
      <c r="A3467" s="16"/>
      <c r="B3467" s="15"/>
      <c r="C3467" s="15"/>
      <c r="D3467" s="15"/>
      <c r="E3467" s="15"/>
    </row>
    <row r="3468" spans="1:5" ht="15.75">
      <c r="A3468" s="16"/>
      <c r="B3468" s="15"/>
      <c r="C3468" s="15"/>
      <c r="D3468" s="15"/>
      <c r="E3468" s="15"/>
    </row>
    <row r="3469" spans="1:5" ht="15.75">
      <c r="A3469" s="16"/>
      <c r="B3469" s="15"/>
      <c r="C3469" s="15"/>
      <c r="D3469" s="15"/>
      <c r="E3469" s="15"/>
    </row>
    <row r="3470" spans="1:5" ht="15.75">
      <c r="A3470" s="16"/>
      <c r="B3470" s="15"/>
      <c r="C3470" s="15"/>
      <c r="D3470" s="15"/>
      <c r="E3470" s="15"/>
    </row>
    <row r="3471" spans="1:5" ht="15.75">
      <c r="A3471" s="16"/>
      <c r="B3471" s="15"/>
      <c r="C3471" s="15"/>
      <c r="D3471" s="15"/>
      <c r="E3471" s="15"/>
    </row>
    <row r="3472" spans="1:5" ht="15.75">
      <c r="A3472" s="16"/>
      <c r="B3472" s="15"/>
      <c r="C3472" s="15"/>
      <c r="D3472" s="15"/>
      <c r="E3472" s="15"/>
    </row>
    <row r="3473" spans="1:5" ht="15.75">
      <c r="A3473" s="16"/>
      <c r="B3473" s="15"/>
      <c r="C3473" s="15"/>
      <c r="D3473" s="15"/>
      <c r="E3473" s="15"/>
    </row>
    <row r="3474" spans="1:5" ht="15.75">
      <c r="A3474" s="16"/>
      <c r="B3474" s="15"/>
      <c r="C3474" s="15"/>
      <c r="D3474" s="15"/>
      <c r="E3474" s="15"/>
    </row>
    <row r="3475" spans="1:5" ht="15.75">
      <c r="A3475" s="16"/>
      <c r="B3475" s="15"/>
      <c r="C3475" s="15"/>
      <c r="D3475" s="15"/>
      <c r="E3475" s="15"/>
    </row>
    <row r="3476" spans="1:5" ht="15.75">
      <c r="A3476" s="16"/>
      <c r="B3476" s="15"/>
      <c r="C3476" s="15"/>
      <c r="D3476" s="15"/>
      <c r="E3476" s="15"/>
    </row>
    <row r="3477" spans="1:5" ht="15.75">
      <c r="A3477" s="16"/>
      <c r="B3477" s="15"/>
      <c r="C3477" s="15"/>
      <c r="D3477" s="15"/>
      <c r="E3477" s="15"/>
    </row>
    <row r="3478" spans="1:5" ht="15.75">
      <c r="A3478" s="16"/>
      <c r="B3478" s="15"/>
      <c r="C3478" s="15"/>
      <c r="D3478" s="15"/>
      <c r="E3478" s="15"/>
    </row>
    <row r="3479" spans="1:5" ht="15.75">
      <c r="A3479" s="16"/>
      <c r="B3479" s="15"/>
      <c r="C3479" s="15"/>
      <c r="D3479" s="15"/>
      <c r="E3479" s="15"/>
    </row>
    <row r="3480" spans="1:5" ht="15.75">
      <c r="A3480" s="16"/>
      <c r="B3480" s="15"/>
      <c r="C3480" s="15"/>
      <c r="D3480" s="15"/>
      <c r="E3480" s="15"/>
    </row>
    <row r="3481" spans="1:5" ht="15.75">
      <c r="A3481" s="16"/>
      <c r="B3481" s="15"/>
      <c r="C3481" s="15"/>
      <c r="D3481" s="15"/>
      <c r="E3481" s="15"/>
    </row>
    <row r="3482" spans="1:5" ht="15.75">
      <c r="A3482" s="16"/>
      <c r="B3482" s="15"/>
      <c r="C3482" s="15"/>
      <c r="D3482" s="15"/>
      <c r="E3482" s="15"/>
    </row>
    <row r="3483" spans="1:5" ht="15.75">
      <c r="A3483" s="16"/>
      <c r="B3483" s="15"/>
      <c r="C3483" s="15"/>
      <c r="D3483" s="15"/>
      <c r="E3483" s="15"/>
    </row>
    <row r="3484" spans="1:5" ht="15.75">
      <c r="A3484" s="16"/>
      <c r="B3484" s="15"/>
      <c r="C3484" s="15"/>
      <c r="D3484" s="15"/>
      <c r="E3484" s="15"/>
    </row>
    <row r="3485" spans="1:5" ht="15.75">
      <c r="A3485" s="16"/>
      <c r="B3485" s="15"/>
      <c r="C3485" s="15"/>
      <c r="D3485" s="15"/>
      <c r="E3485" s="15"/>
    </row>
    <row r="3486" spans="1:5" ht="15.75">
      <c r="A3486" s="16"/>
      <c r="B3486" s="15"/>
      <c r="C3486" s="15"/>
      <c r="D3486" s="15"/>
      <c r="E3486" s="15"/>
    </row>
    <row r="3487" spans="1:5" ht="15.75">
      <c r="A3487" s="16"/>
      <c r="B3487" s="15"/>
      <c r="C3487" s="15"/>
      <c r="D3487" s="15"/>
      <c r="E3487" s="15"/>
    </row>
    <row r="3488" spans="1:5" ht="15.75">
      <c r="A3488" s="16"/>
      <c r="B3488" s="15"/>
      <c r="C3488" s="15"/>
      <c r="D3488" s="15"/>
      <c r="E3488" s="15"/>
    </row>
    <row r="3489" spans="1:5" ht="15.75">
      <c r="A3489" s="16"/>
      <c r="B3489" s="15"/>
      <c r="C3489" s="15"/>
      <c r="D3489" s="15"/>
      <c r="E3489" s="15"/>
    </row>
    <row r="3490" spans="1:5" ht="15.75">
      <c r="A3490" s="16"/>
      <c r="B3490" s="15"/>
      <c r="C3490" s="15"/>
      <c r="D3490" s="15"/>
      <c r="E3490" s="15"/>
    </row>
    <row r="3491" spans="1:5" ht="15.75">
      <c r="A3491" s="16"/>
      <c r="B3491" s="15"/>
      <c r="C3491" s="15"/>
      <c r="D3491" s="15"/>
      <c r="E3491" s="15"/>
    </row>
    <row r="3492" spans="1:5" ht="15.75">
      <c r="A3492" s="16"/>
      <c r="B3492" s="15"/>
      <c r="C3492" s="15"/>
      <c r="D3492" s="15"/>
      <c r="E3492" s="15"/>
    </row>
    <row r="3493" spans="1:5" ht="15.75">
      <c r="A3493" s="16"/>
      <c r="B3493" s="15"/>
      <c r="C3493" s="15"/>
      <c r="D3493" s="15"/>
      <c r="E3493" s="15"/>
    </row>
    <row r="3494" spans="1:5" ht="15.75">
      <c r="A3494" s="16"/>
      <c r="B3494" s="15"/>
      <c r="C3494" s="15"/>
      <c r="D3494" s="15"/>
      <c r="E3494" s="15"/>
    </row>
    <row r="3495" spans="1:5" ht="15.75">
      <c r="A3495" s="16"/>
      <c r="B3495" s="15"/>
      <c r="C3495" s="15"/>
      <c r="D3495" s="15"/>
      <c r="E3495" s="15"/>
    </row>
    <row r="3496" spans="1:5" ht="15.75">
      <c r="A3496" s="16"/>
      <c r="B3496" s="15"/>
      <c r="C3496" s="15"/>
      <c r="D3496" s="15"/>
      <c r="E3496" s="15"/>
    </row>
    <row r="3497" spans="1:5" ht="15.75">
      <c r="A3497" s="16"/>
      <c r="B3497" s="15"/>
      <c r="C3497" s="15"/>
      <c r="D3497" s="15"/>
      <c r="E3497" s="15"/>
    </row>
    <row r="3498" spans="1:5" ht="15.75">
      <c r="A3498" s="16"/>
      <c r="B3498" s="15"/>
      <c r="C3498" s="15"/>
      <c r="D3498" s="15"/>
      <c r="E3498" s="15"/>
    </row>
    <row r="3499" spans="1:5" ht="15.75">
      <c r="A3499" s="16"/>
      <c r="B3499" s="15"/>
      <c r="C3499" s="15"/>
      <c r="D3499" s="15"/>
      <c r="E3499" s="15"/>
    </row>
    <row r="3500" spans="1:5" ht="15.75">
      <c r="A3500" s="16"/>
      <c r="B3500" s="15"/>
      <c r="C3500" s="15"/>
      <c r="D3500" s="15"/>
      <c r="E3500" s="15"/>
    </row>
    <row r="3501" spans="1:5" ht="15.75">
      <c r="A3501" s="16"/>
      <c r="B3501" s="15"/>
      <c r="C3501" s="15"/>
      <c r="D3501" s="15"/>
      <c r="E3501" s="15"/>
    </row>
    <row r="3502" spans="1:5" ht="15.75">
      <c r="A3502" s="16"/>
      <c r="B3502" s="15"/>
      <c r="C3502" s="15"/>
      <c r="D3502" s="15"/>
      <c r="E3502" s="15"/>
    </row>
    <row r="3503" spans="1:5" ht="15.75">
      <c r="A3503" s="16"/>
      <c r="B3503" s="15"/>
      <c r="C3503" s="15"/>
      <c r="D3503" s="15"/>
      <c r="E3503" s="15"/>
    </row>
    <row r="3504" spans="1:5" ht="15.75">
      <c r="A3504" s="16"/>
      <c r="B3504" s="15"/>
      <c r="C3504" s="15"/>
      <c r="D3504" s="15"/>
      <c r="E3504" s="15"/>
    </row>
    <row r="3505" spans="1:5" ht="15.75">
      <c r="A3505" s="16"/>
      <c r="B3505" s="15"/>
      <c r="C3505" s="15"/>
      <c r="D3505" s="15"/>
      <c r="E3505" s="15"/>
    </row>
    <row r="3506" spans="1:5" ht="15.75">
      <c r="A3506" s="16"/>
      <c r="B3506" s="15"/>
      <c r="C3506" s="15"/>
      <c r="D3506" s="15"/>
      <c r="E3506" s="15"/>
    </row>
    <row r="3507" spans="1:5" ht="15.75">
      <c r="A3507" s="16"/>
      <c r="B3507" s="15"/>
      <c r="C3507" s="15"/>
      <c r="D3507" s="15"/>
      <c r="E3507" s="15"/>
    </row>
    <row r="3508" spans="1:5" ht="15.75">
      <c r="A3508" s="16"/>
      <c r="B3508" s="15"/>
      <c r="C3508" s="15"/>
      <c r="D3508" s="15"/>
      <c r="E3508" s="15"/>
    </row>
    <row r="3509" spans="1:5" ht="15.75">
      <c r="A3509" s="16"/>
      <c r="B3509" s="15"/>
      <c r="C3509" s="15"/>
      <c r="D3509" s="15"/>
      <c r="E3509" s="15"/>
    </row>
    <row r="3510" spans="1:5" ht="15.75">
      <c r="A3510" s="16"/>
      <c r="B3510" s="15"/>
      <c r="C3510" s="15"/>
      <c r="D3510" s="15"/>
      <c r="E3510" s="15"/>
    </row>
    <row r="3511" spans="1:5" ht="15.75">
      <c r="A3511" s="16"/>
      <c r="B3511" s="15"/>
      <c r="C3511" s="15"/>
      <c r="D3511" s="15"/>
      <c r="E3511" s="15"/>
    </row>
    <row r="3512" spans="1:5" ht="15.75">
      <c r="A3512" s="16"/>
      <c r="B3512" s="15"/>
      <c r="C3512" s="15"/>
      <c r="D3512" s="15"/>
      <c r="E3512" s="15"/>
    </row>
    <row r="3513" spans="1:5" ht="15.75">
      <c r="A3513" s="16"/>
      <c r="B3513" s="15"/>
      <c r="C3513" s="15"/>
      <c r="D3513" s="15"/>
      <c r="E3513" s="15"/>
    </row>
    <row r="3514" spans="1:5" ht="15.75">
      <c r="A3514" s="16"/>
      <c r="B3514" s="15"/>
      <c r="C3514" s="15"/>
      <c r="D3514" s="15"/>
      <c r="E3514" s="15"/>
    </row>
    <row r="3515" spans="1:5" ht="15.75">
      <c r="A3515" s="16"/>
      <c r="B3515" s="15"/>
      <c r="C3515" s="15"/>
      <c r="D3515" s="15"/>
      <c r="E3515" s="15"/>
    </row>
    <row r="3516" spans="1:5" ht="15.75">
      <c r="A3516" s="16"/>
      <c r="B3516" s="15"/>
      <c r="C3516" s="15"/>
      <c r="D3516" s="15"/>
      <c r="E3516" s="15"/>
    </row>
    <row r="3517" spans="1:5" ht="15.75">
      <c r="A3517" s="16"/>
      <c r="B3517" s="15"/>
      <c r="C3517" s="15"/>
      <c r="D3517" s="15"/>
      <c r="E3517" s="15"/>
    </row>
    <row r="3518" spans="1:5" ht="15.75">
      <c r="A3518" s="16"/>
      <c r="B3518" s="15"/>
      <c r="C3518" s="15"/>
      <c r="D3518" s="15"/>
      <c r="E3518" s="15"/>
    </row>
    <row r="3519" spans="1:5" ht="15.75">
      <c r="A3519" s="16"/>
      <c r="B3519" s="15"/>
      <c r="C3519" s="15"/>
      <c r="D3519" s="15"/>
      <c r="E3519" s="15"/>
    </row>
    <row r="3520" spans="1:5" ht="15.75">
      <c r="A3520" s="16"/>
      <c r="B3520" s="15"/>
      <c r="C3520" s="15"/>
      <c r="D3520" s="15"/>
      <c r="E3520" s="15"/>
    </row>
    <row r="3521" spans="1:5" ht="15.75">
      <c r="A3521" s="16"/>
      <c r="B3521" s="15"/>
      <c r="C3521" s="15"/>
      <c r="D3521" s="15"/>
      <c r="E3521" s="15"/>
    </row>
    <row r="3522" spans="1:5" ht="15.75">
      <c r="A3522" s="16"/>
      <c r="B3522" s="15"/>
      <c r="C3522" s="15"/>
      <c r="D3522" s="15"/>
      <c r="E3522" s="15"/>
    </row>
    <row r="3523" spans="1:5" ht="15.75">
      <c r="A3523" s="16"/>
      <c r="B3523" s="15"/>
      <c r="C3523" s="15"/>
      <c r="D3523" s="15"/>
      <c r="E3523" s="15"/>
    </row>
    <row r="3524" spans="1:5" ht="15.75">
      <c r="A3524" s="16"/>
      <c r="B3524" s="15"/>
      <c r="C3524" s="15"/>
      <c r="D3524" s="15"/>
      <c r="E3524" s="15"/>
    </row>
    <row r="3525" spans="1:5" ht="15.75">
      <c r="A3525" s="16"/>
      <c r="B3525" s="15"/>
      <c r="C3525" s="15"/>
      <c r="D3525" s="15"/>
      <c r="E3525" s="15"/>
    </row>
    <row r="3526" spans="1:5" ht="15.75">
      <c r="A3526" s="16"/>
      <c r="B3526" s="15"/>
      <c r="C3526" s="15"/>
      <c r="D3526" s="15"/>
      <c r="E3526" s="15"/>
    </row>
    <row r="3527" spans="1:5" ht="15.75">
      <c r="A3527" s="16"/>
      <c r="B3527" s="15"/>
      <c r="C3527" s="15"/>
      <c r="D3527" s="15"/>
      <c r="E3527" s="15"/>
    </row>
    <row r="3528" spans="1:5" ht="15.75">
      <c r="A3528" s="16"/>
      <c r="B3528" s="15"/>
      <c r="C3528" s="15"/>
      <c r="D3528" s="15"/>
      <c r="E3528" s="15"/>
    </row>
    <row r="3529" spans="1:5" ht="15.75">
      <c r="A3529" s="16"/>
      <c r="B3529" s="15"/>
      <c r="C3529" s="15"/>
      <c r="D3529" s="15"/>
      <c r="E3529" s="15"/>
    </row>
    <row r="3530" spans="1:5" ht="15.75">
      <c r="A3530" s="16"/>
      <c r="B3530" s="15"/>
      <c r="C3530" s="15"/>
      <c r="D3530" s="15"/>
      <c r="E3530" s="15"/>
    </row>
    <row r="3531" spans="1:5" ht="15.75">
      <c r="A3531" s="16"/>
      <c r="B3531" s="15"/>
      <c r="C3531" s="15"/>
      <c r="D3531" s="15"/>
      <c r="E3531" s="15"/>
    </row>
    <row r="3532" spans="1:5" ht="15.75">
      <c r="A3532" s="16"/>
      <c r="B3532" s="15"/>
      <c r="C3532" s="15"/>
      <c r="D3532" s="15"/>
      <c r="E3532" s="15"/>
    </row>
    <row r="3533" spans="1:5" ht="15.75">
      <c r="A3533" s="16"/>
      <c r="B3533" s="15"/>
      <c r="C3533" s="15"/>
      <c r="D3533" s="15"/>
      <c r="E3533" s="15"/>
    </row>
    <row r="3534" spans="1:5" ht="15.75">
      <c r="A3534" s="16"/>
      <c r="B3534" s="15"/>
      <c r="C3534" s="15"/>
      <c r="D3534" s="15"/>
      <c r="E3534" s="15"/>
    </row>
    <row r="3535" spans="1:5" ht="15.75">
      <c r="A3535" s="16"/>
      <c r="B3535" s="15"/>
      <c r="C3535" s="15"/>
      <c r="D3535" s="15"/>
      <c r="E3535" s="15"/>
    </row>
    <row r="3536" spans="1:5" ht="15.75">
      <c r="A3536" s="16"/>
      <c r="B3536" s="15"/>
      <c r="C3536" s="15"/>
      <c r="D3536" s="15"/>
      <c r="E3536" s="15"/>
    </row>
    <row r="3537" spans="1:5" ht="15.75">
      <c r="A3537" s="16"/>
      <c r="B3537" s="15"/>
      <c r="C3537" s="15"/>
      <c r="D3537" s="15"/>
      <c r="E3537" s="15"/>
    </row>
    <row r="3538" spans="1:5" ht="15.75">
      <c r="A3538" s="16"/>
      <c r="B3538" s="15"/>
      <c r="C3538" s="15"/>
      <c r="D3538" s="15"/>
      <c r="E3538" s="15"/>
    </row>
    <row r="3539" spans="1:5" ht="15.75">
      <c r="A3539" s="16"/>
      <c r="B3539" s="15"/>
      <c r="C3539" s="15"/>
      <c r="D3539" s="15"/>
      <c r="E3539" s="15"/>
    </row>
    <row r="3540" spans="1:5" ht="15.75">
      <c r="A3540" s="16"/>
      <c r="B3540" s="15"/>
      <c r="C3540" s="15"/>
      <c r="D3540" s="15"/>
      <c r="E3540" s="15"/>
    </row>
    <row r="3541" spans="1:5" ht="15.75">
      <c r="A3541" s="16"/>
      <c r="B3541" s="15"/>
      <c r="C3541" s="15"/>
      <c r="D3541" s="15"/>
      <c r="E3541" s="15"/>
    </row>
    <row r="3542" spans="1:5" ht="15.75">
      <c r="A3542" s="16"/>
      <c r="B3542" s="15"/>
      <c r="C3542" s="15"/>
      <c r="D3542" s="15"/>
      <c r="E3542" s="15"/>
    </row>
    <row r="3543" spans="1:5" ht="15.75">
      <c r="A3543" s="16"/>
      <c r="B3543" s="15"/>
      <c r="C3543" s="15"/>
      <c r="D3543" s="15"/>
      <c r="E3543" s="15"/>
    </row>
    <row r="3544" spans="1:5" ht="15.75">
      <c r="A3544" s="16"/>
      <c r="B3544" s="15"/>
      <c r="C3544" s="15"/>
      <c r="D3544" s="15"/>
      <c r="E3544" s="15"/>
    </row>
    <row r="3545" spans="1:5" ht="15.75">
      <c r="A3545" s="16"/>
      <c r="B3545" s="15"/>
      <c r="C3545" s="15"/>
      <c r="D3545" s="15"/>
      <c r="E3545" s="15"/>
    </row>
    <row r="3546" spans="1:5" ht="15.75">
      <c r="A3546" s="16"/>
      <c r="B3546" s="15"/>
      <c r="C3546" s="15"/>
      <c r="D3546" s="15"/>
      <c r="E3546" s="15"/>
    </row>
    <row r="3547" spans="1:5" ht="15.75">
      <c r="A3547" s="16"/>
      <c r="B3547" s="15"/>
      <c r="C3547" s="15"/>
      <c r="D3547" s="15"/>
      <c r="E3547" s="15"/>
    </row>
    <row r="3548" spans="1:5" ht="15.75">
      <c r="A3548" s="16"/>
      <c r="B3548" s="15"/>
      <c r="C3548" s="15"/>
      <c r="D3548" s="15"/>
      <c r="E3548" s="15"/>
    </row>
    <row r="3549" spans="1:5" ht="15.75">
      <c r="A3549" s="16"/>
      <c r="B3549" s="15"/>
      <c r="C3549" s="15"/>
      <c r="D3549" s="15"/>
      <c r="E3549" s="15"/>
    </row>
    <row r="3550" spans="1:5" ht="15.75">
      <c r="A3550" s="16"/>
      <c r="B3550" s="15"/>
      <c r="C3550" s="15"/>
      <c r="D3550" s="15"/>
      <c r="E3550" s="15"/>
    </row>
    <row r="3551" spans="1:5" ht="15.75">
      <c r="A3551" s="16"/>
      <c r="B3551" s="15"/>
      <c r="C3551" s="15"/>
      <c r="D3551" s="15"/>
      <c r="E3551" s="15"/>
    </row>
    <row r="3552" spans="1:5" ht="15.75">
      <c r="A3552" s="16"/>
      <c r="B3552" s="15"/>
      <c r="C3552" s="15"/>
      <c r="D3552" s="15"/>
      <c r="E3552" s="15"/>
    </row>
    <row r="3553" spans="1:5" ht="15.75">
      <c r="A3553" s="16"/>
      <c r="B3553" s="15"/>
      <c r="C3553" s="15"/>
      <c r="D3553" s="15"/>
      <c r="E3553" s="15"/>
    </row>
    <row r="3554" spans="1:5" ht="15.75">
      <c r="A3554" s="16"/>
      <c r="B3554" s="15"/>
      <c r="C3554" s="15"/>
      <c r="D3554" s="15"/>
      <c r="E3554" s="15"/>
    </row>
    <row r="3555" spans="1:5" ht="15.75">
      <c r="A3555" s="16"/>
      <c r="B3555" s="15"/>
      <c r="C3555" s="15"/>
      <c r="D3555" s="15"/>
      <c r="E3555" s="15"/>
    </row>
    <row r="3556" spans="1:5" ht="15.75">
      <c r="A3556" s="16"/>
      <c r="B3556" s="15"/>
      <c r="C3556" s="15"/>
      <c r="D3556" s="15"/>
      <c r="E3556" s="15"/>
    </row>
    <row r="3557" spans="1:5" ht="15.75">
      <c r="A3557" s="16"/>
      <c r="B3557" s="15"/>
      <c r="C3557" s="15"/>
      <c r="D3557" s="15"/>
      <c r="E3557" s="15"/>
    </row>
    <row r="3558" spans="1:5" ht="15.75">
      <c r="A3558" s="16"/>
      <c r="B3558" s="15"/>
      <c r="C3558" s="15"/>
      <c r="D3558" s="15"/>
      <c r="E3558" s="15"/>
    </row>
    <row r="3559" spans="1:5" ht="15.75">
      <c r="A3559" s="16"/>
      <c r="B3559" s="15"/>
      <c r="C3559" s="15"/>
      <c r="D3559" s="15"/>
      <c r="E3559" s="15"/>
    </row>
    <row r="3560" spans="1:5" ht="15.75">
      <c r="A3560" s="16"/>
      <c r="B3560" s="15"/>
      <c r="C3560" s="15"/>
      <c r="D3560" s="15"/>
      <c r="E3560" s="15"/>
    </row>
    <row r="3561" spans="1:5" ht="15.75">
      <c r="A3561" s="16"/>
      <c r="B3561" s="15"/>
      <c r="C3561" s="15"/>
      <c r="D3561" s="15"/>
      <c r="E3561" s="15"/>
    </row>
    <row r="3562" spans="1:5" ht="15.75">
      <c r="A3562" s="16"/>
      <c r="B3562" s="15"/>
      <c r="C3562" s="15"/>
      <c r="D3562" s="15"/>
      <c r="E3562" s="15"/>
    </row>
    <row r="3563" spans="1:5" ht="15.75">
      <c r="A3563" s="16"/>
      <c r="B3563" s="15"/>
      <c r="C3563" s="15"/>
      <c r="D3563" s="15"/>
      <c r="E3563" s="15"/>
    </row>
    <row r="3564" spans="1:5" ht="15.75">
      <c r="A3564" s="16"/>
      <c r="B3564" s="15"/>
      <c r="C3564" s="15"/>
      <c r="D3564" s="15"/>
      <c r="E3564" s="15"/>
    </row>
    <row r="3565" spans="1:5" ht="15.75">
      <c r="A3565" s="16"/>
      <c r="B3565" s="15"/>
      <c r="C3565" s="15"/>
      <c r="D3565" s="15"/>
      <c r="E3565" s="15"/>
    </row>
    <row r="3566" spans="1:5" ht="15.75">
      <c r="A3566" s="16"/>
      <c r="B3566" s="15"/>
      <c r="C3566" s="15"/>
      <c r="D3566" s="15"/>
      <c r="E3566" s="15"/>
    </row>
    <row r="3567" spans="1:5" ht="15.75">
      <c r="A3567" s="16"/>
      <c r="B3567" s="15"/>
      <c r="C3567" s="15"/>
      <c r="D3567" s="15"/>
      <c r="E3567" s="15"/>
    </row>
    <row r="3568" spans="1:5" ht="15.75">
      <c r="A3568" s="16"/>
      <c r="B3568" s="15"/>
      <c r="C3568" s="15"/>
      <c r="D3568" s="15"/>
      <c r="E3568" s="15"/>
    </row>
    <row r="3569" spans="1:5" ht="15.75">
      <c r="A3569" s="16"/>
      <c r="B3569" s="15"/>
      <c r="C3569" s="15"/>
      <c r="D3569" s="15"/>
      <c r="E3569" s="15"/>
    </row>
    <row r="3570" spans="1:5" ht="15.75">
      <c r="A3570" s="16"/>
      <c r="B3570" s="15"/>
      <c r="C3570" s="15"/>
      <c r="D3570" s="15"/>
      <c r="E3570" s="15"/>
    </row>
    <row r="3571" spans="1:5" ht="15.75">
      <c r="A3571" s="16"/>
      <c r="B3571" s="15"/>
      <c r="C3571" s="15"/>
      <c r="D3571" s="15"/>
      <c r="E3571" s="15"/>
    </row>
    <row r="3572" spans="1:5" ht="15.75">
      <c r="A3572" s="16"/>
      <c r="B3572" s="15"/>
      <c r="C3572" s="15"/>
      <c r="D3572" s="15"/>
      <c r="E3572" s="15"/>
    </row>
    <row r="3573" spans="1:5" ht="15.75">
      <c r="A3573" s="16"/>
      <c r="B3573" s="15"/>
      <c r="C3573" s="15"/>
      <c r="D3573" s="15"/>
      <c r="E3573" s="15"/>
    </row>
    <row r="3574" spans="1:5" ht="15.75">
      <c r="A3574" s="16"/>
      <c r="B3574" s="15"/>
      <c r="C3574" s="15"/>
      <c r="D3574" s="15"/>
      <c r="E3574" s="15"/>
    </row>
    <row r="3575" spans="1:5" ht="15.75">
      <c r="A3575" s="16"/>
      <c r="B3575" s="15"/>
      <c r="C3575" s="15"/>
      <c r="D3575" s="15"/>
      <c r="E3575" s="15"/>
    </row>
    <row r="3576" spans="1:5" ht="15.75">
      <c r="A3576" s="16"/>
      <c r="B3576" s="15"/>
      <c r="C3576" s="15"/>
      <c r="D3576" s="15"/>
      <c r="E3576" s="15"/>
    </row>
    <row r="3577" spans="1:5" ht="15.75">
      <c r="A3577" s="16"/>
      <c r="B3577" s="15"/>
      <c r="C3577" s="15"/>
      <c r="D3577" s="15"/>
      <c r="E3577" s="15"/>
    </row>
    <row r="3578" spans="1:5" ht="15.75">
      <c r="A3578" s="16"/>
      <c r="B3578" s="15"/>
      <c r="C3578" s="15"/>
      <c r="D3578" s="15"/>
      <c r="E3578" s="15"/>
    </row>
    <row r="3579" spans="1:5" ht="15.75">
      <c r="A3579" s="16"/>
      <c r="B3579" s="15"/>
      <c r="C3579" s="15"/>
      <c r="D3579" s="15"/>
      <c r="E3579" s="15"/>
    </row>
    <row r="3580" spans="1:5" ht="15.75">
      <c r="A3580" s="16"/>
      <c r="B3580" s="15"/>
      <c r="C3580" s="15"/>
      <c r="D3580" s="15"/>
      <c r="E3580" s="15"/>
    </row>
    <row r="3581" spans="1:5" ht="15.75">
      <c r="A3581" s="16"/>
      <c r="B3581" s="15"/>
      <c r="C3581" s="15"/>
      <c r="D3581" s="15"/>
      <c r="E3581" s="15"/>
    </row>
    <row r="3582" spans="1:5" ht="15.75">
      <c r="A3582" s="16"/>
      <c r="B3582" s="15"/>
      <c r="C3582" s="15"/>
      <c r="D3582" s="15"/>
      <c r="E3582" s="15"/>
    </row>
    <row r="3583" spans="1:5" ht="15.75">
      <c r="A3583" s="16"/>
      <c r="B3583" s="15"/>
      <c r="C3583" s="15"/>
      <c r="D3583" s="15"/>
      <c r="E3583" s="15"/>
    </row>
    <row r="3584" spans="1:5" ht="15.75">
      <c r="A3584" s="16"/>
      <c r="B3584" s="15"/>
      <c r="C3584" s="15"/>
      <c r="D3584" s="15"/>
      <c r="E3584" s="15"/>
    </row>
    <row r="3585" spans="1:5" ht="15.75">
      <c r="A3585" s="16"/>
      <c r="B3585" s="15"/>
      <c r="C3585" s="15"/>
      <c r="D3585" s="15"/>
      <c r="E3585" s="15"/>
    </row>
    <row r="3586" spans="1:5" ht="15.75">
      <c r="A3586" s="16"/>
      <c r="B3586" s="15"/>
      <c r="C3586" s="15"/>
      <c r="D3586" s="15"/>
      <c r="E3586" s="15"/>
    </row>
    <row r="3587" spans="1:5" ht="15.75">
      <c r="A3587" s="16"/>
      <c r="B3587" s="15"/>
      <c r="C3587" s="15"/>
      <c r="D3587" s="15"/>
      <c r="E3587" s="15"/>
    </row>
    <row r="3588" spans="1:5" ht="15.75">
      <c r="A3588" s="16"/>
      <c r="B3588" s="15"/>
      <c r="C3588" s="15"/>
      <c r="D3588" s="15"/>
      <c r="E3588" s="15"/>
    </row>
    <row r="3589" spans="1:5" ht="15.75">
      <c r="A3589" s="16"/>
      <c r="B3589" s="15"/>
      <c r="C3589" s="15"/>
      <c r="D3589" s="15"/>
      <c r="E3589" s="15"/>
    </row>
    <row r="3590" spans="1:5" ht="15.75">
      <c r="A3590" s="16"/>
      <c r="B3590" s="15"/>
      <c r="C3590" s="15"/>
      <c r="D3590" s="15"/>
      <c r="E3590" s="15"/>
    </row>
    <row r="3591" spans="1:5" ht="15.75">
      <c r="A3591" s="16"/>
      <c r="B3591" s="15"/>
      <c r="C3591" s="15"/>
      <c r="D3591" s="15"/>
      <c r="E3591" s="15"/>
    </row>
    <row r="3592" spans="1:5" ht="15.75">
      <c r="A3592" s="16"/>
      <c r="B3592" s="15"/>
      <c r="C3592" s="15"/>
      <c r="D3592" s="15"/>
      <c r="E3592" s="15"/>
    </row>
    <row r="3593" spans="1:5" ht="15.75">
      <c r="A3593" s="16"/>
      <c r="B3593" s="15"/>
      <c r="C3593" s="15"/>
      <c r="D3593" s="15"/>
      <c r="E3593" s="15"/>
    </row>
    <row r="3594" spans="1:5" ht="15.75">
      <c r="A3594" s="16"/>
      <c r="B3594" s="15"/>
      <c r="C3594" s="15"/>
      <c r="D3594" s="15"/>
      <c r="E3594" s="15"/>
    </row>
    <row r="3595" spans="1:5" ht="15.75">
      <c r="A3595" s="16"/>
      <c r="B3595" s="15"/>
      <c r="C3595" s="15"/>
      <c r="D3595" s="15"/>
      <c r="E3595" s="15"/>
    </row>
    <row r="3596" spans="1:5" ht="15.75">
      <c r="A3596" s="16"/>
      <c r="B3596" s="15"/>
      <c r="C3596" s="15"/>
      <c r="D3596" s="15"/>
      <c r="E3596" s="15"/>
    </row>
    <row r="3597" spans="1:5" ht="15.75">
      <c r="A3597" s="16"/>
      <c r="B3597" s="15"/>
      <c r="C3597" s="15"/>
      <c r="D3597" s="15"/>
      <c r="E3597" s="15"/>
    </row>
    <row r="3598" spans="1:5" ht="15.75">
      <c r="A3598" s="16"/>
      <c r="B3598" s="15"/>
      <c r="C3598" s="15"/>
      <c r="D3598" s="15"/>
      <c r="E3598" s="15"/>
    </row>
    <row r="3599" spans="1:5" ht="15.75">
      <c r="A3599" s="16"/>
      <c r="B3599" s="15"/>
      <c r="C3599" s="15"/>
      <c r="D3599" s="15"/>
      <c r="E3599" s="15"/>
    </row>
    <row r="3600" spans="1:5" ht="15.75">
      <c r="A3600" s="16"/>
      <c r="B3600" s="15"/>
      <c r="C3600" s="15"/>
      <c r="D3600" s="15"/>
      <c r="E3600" s="15"/>
    </row>
    <row r="3601" spans="1:5" ht="15.75">
      <c r="A3601" s="16"/>
      <c r="B3601" s="15"/>
      <c r="C3601" s="15"/>
      <c r="D3601" s="15"/>
      <c r="E3601" s="15"/>
    </row>
    <row r="3602" spans="1:5" ht="15.75">
      <c r="A3602" s="16"/>
      <c r="B3602" s="15"/>
      <c r="C3602" s="15"/>
      <c r="D3602" s="15"/>
      <c r="E3602" s="15"/>
    </row>
    <row r="3603" spans="1:5" ht="15.75">
      <c r="A3603" s="16"/>
      <c r="B3603" s="15"/>
      <c r="C3603" s="15"/>
      <c r="D3603" s="15"/>
      <c r="E3603" s="15"/>
    </row>
    <row r="3604" spans="1:5" ht="15.75">
      <c r="A3604" s="16"/>
      <c r="B3604" s="15"/>
      <c r="C3604" s="15"/>
      <c r="D3604" s="15"/>
      <c r="E3604" s="15"/>
    </row>
    <row r="3605" spans="1:5" ht="15.75">
      <c r="A3605" s="16"/>
      <c r="B3605" s="15"/>
      <c r="C3605" s="15"/>
      <c r="D3605" s="15"/>
      <c r="E3605" s="15"/>
    </row>
    <row r="3606" spans="1:5" ht="15.75">
      <c r="A3606" s="16"/>
      <c r="B3606" s="15"/>
      <c r="C3606" s="15"/>
      <c r="D3606" s="15"/>
      <c r="E3606" s="15"/>
    </row>
    <row r="3607" spans="1:5" ht="15.75">
      <c r="A3607" s="16"/>
      <c r="B3607" s="15"/>
      <c r="C3607" s="15"/>
      <c r="D3607" s="15"/>
      <c r="E3607" s="15"/>
    </row>
    <row r="3608" spans="1:5" ht="15.75">
      <c r="A3608" s="16"/>
      <c r="B3608" s="15"/>
      <c r="C3608" s="15"/>
      <c r="D3608" s="15"/>
      <c r="E3608" s="15"/>
    </row>
    <row r="3609" spans="1:5" ht="15.75">
      <c r="A3609" s="16"/>
      <c r="B3609" s="15"/>
      <c r="C3609" s="15"/>
      <c r="D3609" s="15"/>
      <c r="E3609" s="15"/>
    </row>
    <row r="3610" spans="1:5" ht="15.75">
      <c r="A3610" s="16"/>
      <c r="B3610" s="15"/>
      <c r="C3610" s="15"/>
      <c r="D3610" s="15"/>
      <c r="E3610" s="15"/>
    </row>
    <row r="3611" spans="1:5" ht="15.75">
      <c r="A3611" s="16"/>
      <c r="B3611" s="15"/>
      <c r="C3611" s="15"/>
      <c r="D3611" s="15"/>
      <c r="E3611" s="15"/>
    </row>
    <row r="3612" spans="1:5" ht="15.75">
      <c r="A3612" s="16"/>
      <c r="B3612" s="15"/>
      <c r="C3612" s="15"/>
      <c r="D3612" s="15"/>
      <c r="E3612" s="15"/>
    </row>
    <row r="3613" spans="1:5" ht="15.75">
      <c r="A3613" s="16"/>
      <c r="B3613" s="15"/>
      <c r="C3613" s="15"/>
      <c r="D3613" s="15"/>
      <c r="E3613" s="15"/>
    </row>
    <row r="3614" spans="1:5" ht="15.75">
      <c r="A3614" s="16"/>
      <c r="B3614" s="15"/>
      <c r="C3614" s="15"/>
      <c r="D3614" s="15"/>
      <c r="E3614" s="15"/>
    </row>
    <row r="3615" spans="1:5" ht="15.75">
      <c r="A3615" s="16"/>
      <c r="B3615" s="15"/>
      <c r="C3615" s="15"/>
      <c r="D3615" s="15"/>
      <c r="E3615" s="15"/>
    </row>
    <row r="3616" spans="1:5" ht="15.75">
      <c r="A3616" s="16"/>
      <c r="B3616" s="15"/>
      <c r="C3616" s="15"/>
      <c r="D3616" s="15"/>
      <c r="E3616" s="15"/>
    </row>
    <row r="3617" spans="1:5" ht="15.75">
      <c r="A3617" s="16"/>
      <c r="B3617" s="15"/>
      <c r="C3617" s="15"/>
      <c r="D3617" s="15"/>
      <c r="E3617" s="15"/>
    </row>
    <row r="3618" spans="1:5" ht="15.75">
      <c r="A3618" s="16"/>
      <c r="B3618" s="15"/>
      <c r="C3618" s="15"/>
      <c r="D3618" s="15"/>
      <c r="E3618" s="15"/>
    </row>
    <row r="3619" spans="1:5" ht="15.75">
      <c r="A3619" s="16"/>
      <c r="B3619" s="15"/>
      <c r="C3619" s="15"/>
      <c r="D3619" s="15"/>
      <c r="E3619" s="15"/>
    </row>
    <row r="3620" spans="1:5" ht="15.75">
      <c r="A3620" s="16"/>
      <c r="B3620" s="15"/>
      <c r="C3620" s="15"/>
      <c r="D3620" s="15"/>
      <c r="E3620" s="15"/>
    </row>
    <row r="3621" spans="1:5" ht="15.75">
      <c r="A3621" s="16"/>
      <c r="B3621" s="15"/>
      <c r="C3621" s="15"/>
      <c r="D3621" s="15"/>
      <c r="E3621" s="15"/>
    </row>
    <row r="3622" spans="1:5" ht="15.75">
      <c r="A3622" s="16"/>
      <c r="B3622" s="15"/>
      <c r="C3622" s="15"/>
      <c r="D3622" s="15"/>
      <c r="E3622" s="15"/>
    </row>
    <row r="3623" spans="1:5" ht="15.75">
      <c r="A3623" s="16"/>
      <c r="B3623" s="15"/>
      <c r="C3623" s="15"/>
      <c r="D3623" s="15"/>
      <c r="E3623" s="15"/>
    </row>
    <row r="3624" spans="1:5" ht="15.75">
      <c r="A3624" s="16"/>
      <c r="B3624" s="15"/>
      <c r="C3624" s="15"/>
      <c r="D3624" s="15"/>
      <c r="E3624" s="15"/>
    </row>
    <row r="3625" spans="1:5" ht="15.75">
      <c r="A3625" s="16"/>
      <c r="B3625" s="15"/>
      <c r="C3625" s="15"/>
      <c r="D3625" s="15"/>
      <c r="E3625" s="15"/>
    </row>
    <row r="3626" spans="1:5" ht="15.75">
      <c r="A3626" s="16"/>
      <c r="B3626" s="15"/>
      <c r="C3626" s="15"/>
      <c r="D3626" s="15"/>
      <c r="E3626" s="15"/>
    </row>
    <row r="3627" spans="1:5" ht="15.75">
      <c r="A3627" s="16"/>
      <c r="B3627" s="15"/>
      <c r="C3627" s="15"/>
      <c r="D3627" s="15"/>
      <c r="E3627" s="15"/>
    </row>
    <row r="3628" spans="1:5" ht="15.75">
      <c r="A3628" s="16"/>
      <c r="B3628" s="15"/>
      <c r="C3628" s="15"/>
      <c r="D3628" s="15"/>
      <c r="E3628" s="15"/>
    </row>
    <row r="3629" spans="1:5" ht="15.75">
      <c r="A3629" s="16"/>
      <c r="B3629" s="15"/>
      <c r="C3629" s="15"/>
      <c r="D3629" s="15"/>
      <c r="E3629" s="15"/>
    </row>
    <row r="3630" spans="1:5" ht="15.75">
      <c r="A3630" s="16"/>
      <c r="B3630" s="15"/>
      <c r="C3630" s="15"/>
      <c r="D3630" s="15"/>
      <c r="E3630" s="15"/>
    </row>
    <row r="3631" spans="1:5" ht="15.75">
      <c r="A3631" s="16"/>
      <c r="B3631" s="15"/>
      <c r="C3631" s="15"/>
      <c r="D3631" s="15"/>
      <c r="E3631" s="15"/>
    </row>
    <row r="3632" spans="1:5" ht="15.75">
      <c r="A3632" s="16"/>
      <c r="B3632" s="15"/>
      <c r="C3632" s="15"/>
      <c r="D3632" s="15"/>
      <c r="E3632" s="15"/>
    </row>
    <row r="3633" spans="1:5" ht="15.75">
      <c r="A3633" s="16"/>
      <c r="B3633" s="15"/>
      <c r="C3633" s="15"/>
      <c r="D3633" s="15"/>
      <c r="E3633" s="15"/>
    </row>
    <row r="3634" spans="1:5" ht="15.75">
      <c r="A3634" s="16"/>
      <c r="B3634" s="15"/>
      <c r="C3634" s="15"/>
      <c r="D3634" s="15"/>
      <c r="E3634" s="15"/>
    </row>
    <row r="3635" spans="1:5" ht="15.75">
      <c r="A3635" s="16"/>
      <c r="B3635" s="15"/>
      <c r="C3635" s="15"/>
      <c r="D3635" s="15"/>
      <c r="E3635" s="15"/>
    </row>
    <row r="3636" spans="1:5" ht="15.75">
      <c r="A3636" s="16"/>
      <c r="B3636" s="15"/>
      <c r="C3636" s="15"/>
      <c r="D3636" s="15"/>
      <c r="E3636" s="15"/>
    </row>
    <row r="3637" spans="1:5" ht="15.75">
      <c r="A3637" s="16"/>
      <c r="B3637" s="15"/>
      <c r="C3637" s="15"/>
      <c r="D3637" s="15"/>
      <c r="E3637" s="15"/>
    </row>
    <row r="3638" spans="1:5" ht="15.75">
      <c r="A3638" s="16"/>
      <c r="B3638" s="15"/>
      <c r="C3638" s="15"/>
      <c r="D3638" s="15"/>
      <c r="E3638" s="15"/>
    </row>
    <row r="3639" spans="1:5" ht="15.75">
      <c r="A3639" s="16"/>
      <c r="B3639" s="15"/>
      <c r="C3639" s="15"/>
      <c r="D3639" s="15"/>
      <c r="E3639" s="15"/>
    </row>
    <row r="3640" spans="1:5" ht="15.75">
      <c r="A3640" s="16"/>
      <c r="B3640" s="15"/>
      <c r="C3640" s="15"/>
      <c r="D3640" s="15"/>
      <c r="E3640" s="15"/>
    </row>
    <row r="3641" spans="1:5" ht="15.75">
      <c r="A3641" s="16"/>
      <c r="B3641" s="15"/>
      <c r="C3641" s="15"/>
      <c r="D3641" s="15"/>
      <c r="E3641" s="15"/>
    </row>
    <row r="3642" spans="1:5" ht="15.75">
      <c r="A3642" s="16"/>
      <c r="B3642" s="15"/>
      <c r="C3642" s="15"/>
      <c r="D3642" s="15"/>
      <c r="E3642" s="15"/>
    </row>
    <row r="3643" spans="1:5" ht="15.75">
      <c r="A3643" s="16"/>
      <c r="B3643" s="15"/>
      <c r="C3643" s="15"/>
      <c r="D3643" s="15"/>
      <c r="E3643" s="15"/>
    </row>
    <row r="3644" spans="1:5" ht="15.75">
      <c r="A3644" s="16"/>
      <c r="B3644" s="15"/>
      <c r="C3644" s="15"/>
      <c r="D3644" s="15"/>
      <c r="E3644" s="15"/>
    </row>
    <row r="3645" spans="1:5" ht="15.75">
      <c r="A3645" s="16"/>
      <c r="B3645" s="15"/>
      <c r="C3645" s="15"/>
      <c r="D3645" s="15"/>
      <c r="E3645" s="15"/>
    </row>
    <row r="3646" spans="1:5" ht="15.75">
      <c r="A3646" s="16"/>
      <c r="B3646" s="15"/>
      <c r="C3646" s="15"/>
      <c r="D3646" s="15"/>
      <c r="E3646" s="15"/>
    </row>
    <row r="3647" spans="1:5" ht="15.75">
      <c r="A3647" s="16"/>
      <c r="B3647" s="15"/>
      <c r="C3647" s="15"/>
      <c r="D3647" s="15"/>
      <c r="E3647" s="15"/>
    </row>
    <row r="3648" spans="1:5" ht="15.75">
      <c r="A3648" s="16"/>
      <c r="B3648" s="15"/>
      <c r="C3648" s="15"/>
      <c r="D3648" s="15"/>
      <c r="E3648" s="15"/>
    </row>
    <row r="3649" spans="1:5" ht="15.75">
      <c r="A3649" s="16"/>
      <c r="B3649" s="15"/>
      <c r="C3649" s="15"/>
      <c r="D3649" s="15"/>
      <c r="E3649" s="15"/>
    </row>
    <row r="3650" spans="1:5" ht="15.75">
      <c r="A3650" s="16"/>
      <c r="B3650" s="15"/>
      <c r="C3650" s="15"/>
      <c r="D3650" s="15"/>
      <c r="E3650" s="15"/>
    </row>
    <row r="3651" spans="1:5" ht="15.75">
      <c r="A3651" s="16"/>
      <c r="B3651" s="15"/>
      <c r="C3651" s="15"/>
      <c r="D3651" s="15"/>
      <c r="E3651" s="15"/>
    </row>
    <row r="3652" spans="1:5" ht="15.75">
      <c r="A3652" s="16"/>
      <c r="B3652" s="15"/>
      <c r="C3652" s="15"/>
      <c r="D3652" s="15"/>
      <c r="E3652" s="15"/>
    </row>
    <row r="3653" spans="1:5" ht="15.75">
      <c r="A3653" s="16"/>
      <c r="B3653" s="15"/>
      <c r="C3653" s="15"/>
      <c r="D3653" s="15"/>
      <c r="E3653" s="15"/>
    </row>
    <row r="3654" spans="1:5" ht="15.75">
      <c r="A3654" s="16"/>
      <c r="B3654" s="15"/>
      <c r="C3654" s="15"/>
      <c r="D3654" s="15"/>
      <c r="E3654" s="15"/>
    </row>
    <row r="3655" spans="1:5" ht="15.75">
      <c r="A3655" s="16"/>
      <c r="B3655" s="15"/>
      <c r="C3655" s="15"/>
      <c r="D3655" s="15"/>
      <c r="E3655" s="15"/>
    </row>
    <row r="3656" spans="1:5" ht="15.75">
      <c r="A3656" s="16"/>
      <c r="B3656" s="15"/>
      <c r="C3656" s="15"/>
      <c r="D3656" s="15"/>
      <c r="E3656" s="15"/>
    </row>
    <row r="3657" spans="1:5" ht="15.75">
      <c r="A3657" s="16"/>
      <c r="B3657" s="15"/>
      <c r="C3657" s="15"/>
      <c r="D3657" s="15"/>
      <c r="E3657" s="15"/>
    </row>
    <row r="3658" spans="1:5" ht="15.75">
      <c r="A3658" s="16"/>
      <c r="B3658" s="15"/>
      <c r="C3658" s="15"/>
      <c r="D3658" s="15"/>
      <c r="E3658" s="15"/>
    </row>
    <row r="3659" spans="1:5" ht="15.75">
      <c r="A3659" s="16"/>
      <c r="B3659" s="15"/>
      <c r="C3659" s="15"/>
      <c r="D3659" s="15"/>
      <c r="E3659" s="15"/>
    </row>
    <row r="3660" spans="1:5" ht="15.75">
      <c r="A3660" s="16"/>
      <c r="B3660" s="15"/>
      <c r="C3660" s="15"/>
      <c r="D3660" s="15"/>
      <c r="E3660" s="15"/>
    </row>
    <row r="3661" spans="1:5" ht="15.75">
      <c r="A3661" s="16"/>
      <c r="B3661" s="15"/>
      <c r="C3661" s="15"/>
      <c r="D3661" s="15"/>
      <c r="E3661" s="15"/>
    </row>
    <row r="3662" spans="1:5" ht="15.75">
      <c r="A3662" s="16"/>
      <c r="B3662" s="15"/>
      <c r="C3662" s="15"/>
      <c r="D3662" s="15"/>
      <c r="E3662" s="15"/>
    </row>
    <row r="3663" spans="1:5" ht="15.75">
      <c r="A3663" s="16"/>
      <c r="B3663" s="15"/>
      <c r="C3663" s="15"/>
      <c r="D3663" s="15"/>
      <c r="E3663" s="15"/>
    </row>
    <row r="3664" spans="1:5" ht="15.75">
      <c r="A3664" s="16"/>
      <c r="B3664" s="15"/>
      <c r="C3664" s="15"/>
      <c r="D3664" s="15"/>
      <c r="E3664" s="15"/>
    </row>
    <row r="3665" spans="1:5" ht="15.75">
      <c r="A3665" s="16"/>
      <c r="B3665" s="15"/>
      <c r="C3665" s="15"/>
      <c r="D3665" s="15"/>
      <c r="E3665" s="15"/>
    </row>
    <row r="3666" spans="1:5" ht="15.75">
      <c r="A3666" s="16"/>
      <c r="B3666" s="15"/>
      <c r="C3666" s="15"/>
      <c r="D3666" s="15"/>
      <c r="E3666" s="15"/>
    </row>
    <row r="3667" spans="1:5" ht="15.75">
      <c r="A3667" s="16"/>
      <c r="B3667" s="15"/>
      <c r="C3667" s="15"/>
      <c r="D3667" s="15"/>
      <c r="E3667" s="15"/>
    </row>
    <row r="3668" spans="1:5" ht="15.75">
      <c r="A3668" s="16"/>
      <c r="B3668" s="15"/>
      <c r="C3668" s="15"/>
      <c r="D3668" s="15"/>
      <c r="E3668" s="15"/>
    </row>
    <row r="3669" spans="1:5" ht="15.75">
      <c r="A3669" s="16"/>
      <c r="B3669" s="15"/>
      <c r="C3669" s="15"/>
      <c r="D3669" s="15"/>
      <c r="E3669" s="15"/>
    </row>
    <row r="3670" spans="1:5" ht="15.75">
      <c r="A3670" s="16"/>
      <c r="B3670" s="15"/>
      <c r="C3670" s="15"/>
      <c r="D3670" s="15"/>
      <c r="E3670" s="15"/>
    </row>
    <row r="3671" spans="1:5" ht="15.75">
      <c r="A3671" s="16"/>
      <c r="B3671" s="15"/>
      <c r="C3671" s="15"/>
      <c r="D3671" s="15"/>
      <c r="E3671" s="15"/>
    </row>
    <row r="3672" spans="1:5" ht="15.75">
      <c r="A3672" s="16"/>
      <c r="B3672" s="15"/>
      <c r="C3672" s="15"/>
      <c r="D3672" s="15"/>
      <c r="E3672" s="15"/>
    </row>
    <row r="3673" spans="1:5" ht="15.75">
      <c r="A3673" s="16"/>
      <c r="B3673" s="15"/>
      <c r="C3673" s="15"/>
      <c r="D3673" s="15"/>
      <c r="E3673" s="15"/>
    </row>
    <row r="3674" spans="1:5" ht="15.75">
      <c r="A3674" s="16"/>
      <c r="B3674" s="15"/>
      <c r="C3674" s="15"/>
      <c r="D3674" s="15"/>
      <c r="E3674" s="15"/>
    </row>
    <row r="3675" spans="1:5" ht="15.75">
      <c r="A3675" s="16"/>
      <c r="B3675" s="15"/>
      <c r="C3675" s="15"/>
      <c r="D3675" s="15"/>
      <c r="E3675" s="15"/>
    </row>
    <row r="3676" spans="1:5" ht="15.75">
      <c r="A3676" s="16"/>
      <c r="B3676" s="15"/>
      <c r="C3676" s="15"/>
      <c r="D3676" s="15"/>
      <c r="E3676" s="15"/>
    </row>
    <row r="3677" spans="1:5" ht="15.75">
      <c r="A3677" s="16"/>
      <c r="B3677" s="15"/>
      <c r="C3677" s="15"/>
      <c r="D3677" s="15"/>
      <c r="E3677" s="15"/>
    </row>
    <row r="3678" spans="1:5" ht="15.75">
      <c r="A3678" s="16"/>
      <c r="B3678" s="15"/>
      <c r="C3678" s="15"/>
      <c r="D3678" s="15"/>
      <c r="E3678" s="15"/>
    </row>
    <row r="3679" spans="1:5" ht="15.75">
      <c r="A3679" s="16"/>
      <c r="B3679" s="15"/>
      <c r="C3679" s="15"/>
      <c r="D3679" s="15"/>
      <c r="E3679" s="15"/>
    </row>
    <row r="3680" spans="1:5" ht="15.75">
      <c r="A3680" s="16"/>
      <c r="B3680" s="15"/>
      <c r="C3680" s="15"/>
      <c r="D3680" s="15"/>
      <c r="E3680" s="15"/>
    </row>
    <row r="3681" spans="1:5" ht="15.75">
      <c r="A3681" s="16"/>
      <c r="B3681" s="15"/>
      <c r="C3681" s="15"/>
      <c r="D3681" s="15"/>
      <c r="E3681" s="15"/>
    </row>
    <row r="3682" spans="1:5" ht="15.75">
      <c r="A3682" s="16"/>
      <c r="B3682" s="15"/>
      <c r="C3682" s="15"/>
      <c r="D3682" s="15"/>
      <c r="E3682" s="15"/>
    </row>
    <row r="3683" spans="1:5" ht="15.75">
      <c r="A3683" s="16"/>
      <c r="B3683" s="15"/>
      <c r="C3683" s="15"/>
      <c r="D3683" s="15"/>
      <c r="E3683" s="15"/>
    </row>
    <row r="3684" spans="1:5" ht="15.75">
      <c r="A3684" s="16"/>
      <c r="B3684" s="15"/>
      <c r="C3684" s="15"/>
      <c r="D3684" s="15"/>
      <c r="E3684" s="15"/>
    </row>
    <row r="3685" spans="1:5" ht="15.75">
      <c r="A3685" s="16"/>
      <c r="B3685" s="15"/>
      <c r="C3685" s="15"/>
      <c r="D3685" s="15"/>
      <c r="E3685" s="15"/>
    </row>
    <row r="3686" spans="1:5" ht="15.75">
      <c r="A3686" s="16"/>
      <c r="B3686" s="15"/>
      <c r="C3686" s="15"/>
      <c r="D3686" s="15"/>
      <c r="E3686" s="15"/>
    </row>
    <row r="3687" spans="1:5" ht="15.75">
      <c r="A3687" s="16"/>
      <c r="B3687" s="15"/>
      <c r="C3687" s="15"/>
      <c r="D3687" s="15"/>
      <c r="E3687" s="15"/>
    </row>
    <row r="3688" spans="1:5" ht="15.75">
      <c r="A3688" s="16"/>
      <c r="B3688" s="15"/>
      <c r="C3688" s="15"/>
      <c r="D3688" s="15"/>
      <c r="E3688" s="15"/>
    </row>
    <row r="3689" spans="1:5" ht="15.75">
      <c r="A3689" s="16"/>
      <c r="B3689" s="15"/>
      <c r="C3689" s="15"/>
      <c r="D3689" s="15"/>
      <c r="E3689" s="15"/>
    </row>
    <row r="3690" spans="1:5" ht="15.75">
      <c r="A3690" s="16"/>
      <c r="B3690" s="15"/>
      <c r="C3690" s="15"/>
      <c r="D3690" s="15"/>
      <c r="E3690" s="15"/>
    </row>
    <row r="3691" spans="1:5" ht="15.75">
      <c r="A3691" s="16"/>
      <c r="B3691" s="15"/>
      <c r="C3691" s="15"/>
      <c r="D3691" s="15"/>
      <c r="E3691" s="15"/>
    </row>
    <row r="3692" spans="1:5" ht="15.75">
      <c r="A3692" s="16"/>
      <c r="B3692" s="15"/>
      <c r="C3692" s="15"/>
      <c r="D3692" s="15"/>
      <c r="E3692" s="15"/>
    </row>
    <row r="3693" spans="1:5" ht="15.75">
      <c r="A3693" s="16"/>
      <c r="B3693" s="15"/>
      <c r="C3693" s="15"/>
      <c r="D3693" s="15"/>
      <c r="E3693" s="15"/>
    </row>
    <row r="3694" spans="1:5" ht="15.75">
      <c r="A3694" s="16"/>
      <c r="B3694" s="15"/>
      <c r="C3694" s="15"/>
      <c r="D3694" s="15"/>
      <c r="E3694" s="15"/>
    </row>
    <row r="3695" spans="1:5" ht="15.75">
      <c r="A3695" s="16"/>
      <c r="B3695" s="15"/>
      <c r="C3695" s="15"/>
      <c r="D3695" s="15"/>
      <c r="E3695" s="15"/>
    </row>
    <row r="3696" spans="1:5" ht="15.75">
      <c r="A3696" s="16"/>
      <c r="B3696" s="15"/>
      <c r="C3696" s="15"/>
      <c r="D3696" s="15"/>
      <c r="E3696" s="15"/>
    </row>
    <row r="3697" spans="1:5" ht="15.75">
      <c r="A3697" s="16"/>
      <c r="B3697" s="15"/>
      <c r="C3697" s="15"/>
      <c r="D3697" s="15"/>
      <c r="E3697" s="15"/>
    </row>
    <row r="3698" spans="1:5" ht="15.75">
      <c r="A3698" s="16"/>
      <c r="B3698" s="15"/>
      <c r="C3698" s="15"/>
      <c r="D3698" s="15"/>
      <c r="E3698" s="15"/>
    </row>
    <row r="3699" spans="1:5" ht="15.75">
      <c r="A3699" s="16"/>
      <c r="B3699" s="15"/>
      <c r="C3699" s="15"/>
      <c r="D3699" s="15"/>
      <c r="E3699" s="15"/>
    </row>
    <row r="3700" spans="1:5" ht="15.75">
      <c r="A3700" s="16"/>
      <c r="B3700" s="15"/>
      <c r="C3700" s="15"/>
      <c r="D3700" s="15"/>
      <c r="E3700" s="15"/>
    </row>
    <row r="3701" spans="1:5" ht="15.75">
      <c r="A3701" s="16"/>
      <c r="B3701" s="15"/>
      <c r="C3701" s="15"/>
      <c r="D3701" s="15"/>
      <c r="E3701" s="15"/>
    </row>
    <row r="3702" spans="1:5" ht="15.75">
      <c r="A3702" s="16"/>
      <c r="B3702" s="15"/>
      <c r="C3702" s="15"/>
      <c r="D3702" s="15"/>
      <c r="E3702" s="15"/>
    </row>
    <row r="3703" spans="1:5" ht="15.75">
      <c r="A3703" s="16"/>
      <c r="B3703" s="15"/>
      <c r="C3703" s="15"/>
      <c r="D3703" s="15"/>
      <c r="E3703" s="15"/>
    </row>
    <row r="3704" spans="1:5" ht="15.75">
      <c r="A3704" s="16"/>
      <c r="B3704" s="15"/>
      <c r="C3704" s="15"/>
      <c r="D3704" s="15"/>
      <c r="E3704" s="15"/>
    </row>
    <row r="3705" spans="1:5" ht="15.75">
      <c r="A3705" s="16"/>
      <c r="B3705" s="15"/>
      <c r="C3705" s="15"/>
      <c r="D3705" s="15"/>
      <c r="E3705" s="15"/>
    </row>
    <row r="3706" spans="1:5" ht="15.75">
      <c r="A3706" s="16"/>
      <c r="B3706" s="15"/>
      <c r="C3706" s="15"/>
      <c r="D3706" s="15"/>
      <c r="E3706" s="15"/>
    </row>
    <row r="3707" spans="1:5" ht="15.75">
      <c r="A3707" s="16"/>
      <c r="B3707" s="15"/>
      <c r="C3707" s="15"/>
      <c r="D3707" s="15"/>
      <c r="E3707" s="15"/>
    </row>
    <row r="3708" spans="1:5" ht="15.75">
      <c r="A3708" s="16"/>
      <c r="B3708" s="15"/>
      <c r="C3708" s="15"/>
      <c r="D3708" s="15"/>
      <c r="E3708" s="15"/>
    </row>
    <row r="3709" spans="1:5" ht="15.75">
      <c r="A3709" s="16"/>
      <c r="B3709" s="15"/>
      <c r="C3709" s="15"/>
      <c r="D3709" s="15"/>
      <c r="E3709" s="15"/>
    </row>
    <row r="3710" spans="1:5" ht="15.75">
      <c r="A3710" s="16"/>
      <c r="B3710" s="15"/>
      <c r="C3710" s="15"/>
      <c r="D3710" s="15"/>
      <c r="E3710" s="15"/>
    </row>
    <row r="3711" spans="1:5" ht="15.75">
      <c r="A3711" s="16"/>
      <c r="B3711" s="15"/>
      <c r="C3711" s="15"/>
      <c r="D3711" s="15"/>
      <c r="E3711" s="15"/>
    </row>
    <row r="3712" spans="1:5" ht="15.75">
      <c r="A3712" s="16"/>
      <c r="B3712" s="15"/>
      <c r="C3712" s="15"/>
      <c r="D3712" s="15"/>
      <c r="E3712" s="15"/>
    </row>
    <row r="3713" spans="1:5" ht="15.75">
      <c r="A3713" s="16"/>
      <c r="B3713" s="15"/>
      <c r="C3713" s="15"/>
      <c r="D3713" s="15"/>
      <c r="E3713" s="15"/>
    </row>
    <row r="3714" spans="1:5" ht="15.75">
      <c r="A3714" s="16"/>
      <c r="B3714" s="15"/>
      <c r="C3714" s="15"/>
      <c r="D3714" s="15"/>
      <c r="E3714" s="15"/>
    </row>
    <row r="3715" spans="1:5" ht="15.75">
      <c r="A3715" s="16"/>
      <c r="B3715" s="15"/>
      <c r="C3715" s="15"/>
      <c r="D3715" s="15"/>
      <c r="E3715" s="15"/>
    </row>
    <row r="3716" spans="1:5" ht="15.75">
      <c r="A3716" s="16"/>
      <c r="B3716" s="15"/>
      <c r="C3716" s="15"/>
      <c r="D3716" s="15"/>
      <c r="E3716" s="15"/>
    </row>
    <row r="3717" spans="1:5" ht="15.75">
      <c r="A3717" s="16"/>
      <c r="B3717" s="15"/>
      <c r="C3717" s="15"/>
      <c r="D3717" s="15"/>
      <c r="E3717" s="15"/>
    </row>
    <row r="3718" spans="1:5" ht="15.75">
      <c r="A3718" s="16"/>
      <c r="B3718" s="15"/>
      <c r="C3718" s="15"/>
      <c r="D3718" s="15"/>
      <c r="E3718" s="15"/>
    </row>
    <row r="3719" spans="1:5" ht="15.75">
      <c r="A3719" s="16"/>
      <c r="B3719" s="15"/>
      <c r="C3719" s="15"/>
      <c r="D3719" s="15"/>
      <c r="E3719" s="15"/>
    </row>
    <row r="3720" spans="1:5" ht="15.75">
      <c r="A3720" s="16"/>
      <c r="B3720" s="15"/>
      <c r="C3720" s="15"/>
      <c r="D3720" s="15"/>
      <c r="E3720" s="15"/>
    </row>
    <row r="3721" spans="1:5" ht="15.75">
      <c r="A3721" s="16"/>
      <c r="B3721" s="15"/>
      <c r="C3721" s="15"/>
      <c r="D3721" s="15"/>
      <c r="E3721" s="15"/>
    </row>
    <row r="3722" spans="1:5" ht="15.75">
      <c r="A3722" s="16"/>
      <c r="B3722" s="15"/>
      <c r="C3722" s="15"/>
      <c r="D3722" s="15"/>
      <c r="E3722" s="15"/>
    </row>
    <row r="3723" spans="1:5" ht="15.75">
      <c r="A3723" s="16"/>
      <c r="B3723" s="15"/>
      <c r="C3723" s="15"/>
      <c r="D3723" s="15"/>
      <c r="E3723" s="15"/>
    </row>
    <row r="3724" spans="1:5" ht="15.75">
      <c r="A3724" s="16"/>
      <c r="B3724" s="15"/>
      <c r="C3724" s="15"/>
      <c r="D3724" s="15"/>
      <c r="E3724" s="15"/>
    </row>
    <row r="3725" spans="1:5" ht="15.75">
      <c r="A3725" s="16"/>
      <c r="B3725" s="15"/>
      <c r="C3725" s="15"/>
      <c r="D3725" s="15"/>
      <c r="E3725" s="15"/>
    </row>
    <row r="3726" spans="1:5" ht="15.75">
      <c r="A3726" s="16"/>
      <c r="B3726" s="15"/>
      <c r="C3726" s="15"/>
      <c r="D3726" s="15"/>
      <c r="E3726" s="15"/>
    </row>
    <row r="3727" spans="1:5" ht="15.75">
      <c r="A3727" s="16"/>
      <c r="B3727" s="15"/>
      <c r="C3727" s="15"/>
      <c r="D3727" s="15"/>
      <c r="E3727" s="15"/>
    </row>
    <row r="3728" spans="1:5" ht="15.75">
      <c r="A3728" s="16"/>
      <c r="B3728" s="15"/>
      <c r="C3728" s="15"/>
      <c r="D3728" s="15"/>
      <c r="E3728" s="15"/>
    </row>
    <row r="3729" spans="1:5" ht="15.75">
      <c r="A3729" s="16"/>
      <c r="B3729" s="15"/>
      <c r="C3729" s="15"/>
      <c r="D3729" s="15"/>
      <c r="E3729" s="15"/>
    </row>
    <row r="3730" spans="1:5" ht="15.75">
      <c r="A3730" s="16"/>
      <c r="B3730" s="15"/>
      <c r="C3730" s="15"/>
      <c r="D3730" s="15"/>
      <c r="E3730" s="15"/>
    </row>
    <row r="3731" spans="1:5" ht="15.75">
      <c r="A3731" s="16"/>
      <c r="B3731" s="15"/>
      <c r="C3731" s="15"/>
      <c r="D3731" s="15"/>
      <c r="E3731" s="15"/>
    </row>
    <row r="3732" spans="1:5" ht="15.75">
      <c r="A3732" s="16"/>
      <c r="B3732" s="15"/>
      <c r="C3732" s="15"/>
      <c r="D3732" s="15"/>
      <c r="E3732" s="15"/>
    </row>
    <row r="3733" spans="1:5" ht="15.75">
      <c r="A3733" s="16"/>
      <c r="B3733" s="15"/>
      <c r="C3733" s="15"/>
      <c r="D3733" s="15"/>
      <c r="E3733" s="15"/>
    </row>
    <row r="3734" spans="1:5" ht="15.75">
      <c r="A3734" s="16"/>
      <c r="B3734" s="15"/>
      <c r="C3734" s="15"/>
      <c r="D3734" s="15"/>
      <c r="E3734" s="15"/>
    </row>
    <row r="3735" spans="1:5" ht="15.75">
      <c r="A3735" s="16"/>
      <c r="B3735" s="15"/>
      <c r="C3735" s="15"/>
      <c r="D3735" s="15"/>
      <c r="E3735" s="15"/>
    </row>
    <row r="3736" spans="1:5" ht="15.75">
      <c r="A3736" s="16"/>
      <c r="B3736" s="15"/>
      <c r="C3736" s="15"/>
      <c r="D3736" s="15"/>
      <c r="E3736" s="15"/>
    </row>
    <row r="3737" spans="1:5" ht="15.75">
      <c r="A3737" s="16"/>
      <c r="B3737" s="15"/>
      <c r="C3737" s="15"/>
      <c r="D3737" s="15"/>
      <c r="E3737" s="15"/>
    </row>
    <row r="3738" spans="1:5" ht="15.75">
      <c r="A3738" s="16"/>
      <c r="B3738" s="15"/>
      <c r="C3738" s="15"/>
      <c r="D3738" s="15"/>
      <c r="E3738" s="15"/>
    </row>
    <row r="3739" spans="1:5" ht="15.75">
      <c r="A3739" s="16"/>
      <c r="B3739" s="15"/>
      <c r="C3739" s="15"/>
      <c r="D3739" s="15"/>
      <c r="E3739" s="15"/>
    </row>
    <row r="3740" spans="1:5" ht="15.75">
      <c r="A3740" s="16"/>
      <c r="B3740" s="15"/>
      <c r="C3740" s="15"/>
      <c r="D3740" s="15"/>
      <c r="E3740" s="15"/>
    </row>
    <row r="3741" spans="1:5" ht="15.75">
      <c r="A3741" s="16"/>
      <c r="B3741" s="15"/>
      <c r="C3741" s="15"/>
      <c r="D3741" s="15"/>
      <c r="E3741" s="15"/>
    </row>
    <row r="3742" spans="1:5" ht="15.75">
      <c r="A3742" s="16"/>
      <c r="B3742" s="15"/>
      <c r="C3742" s="15"/>
      <c r="D3742" s="15"/>
      <c r="E3742" s="15"/>
    </row>
    <row r="3743" spans="1:5" ht="15.75">
      <c r="A3743" s="16"/>
      <c r="B3743" s="15"/>
      <c r="C3743" s="15"/>
      <c r="D3743" s="15"/>
      <c r="E3743" s="15"/>
    </row>
    <row r="3744" spans="1:5" ht="15.75">
      <c r="A3744" s="16"/>
      <c r="B3744" s="15"/>
      <c r="C3744" s="15"/>
      <c r="D3744" s="15"/>
      <c r="E3744" s="15"/>
    </row>
    <row r="3745" spans="1:5" ht="15.75">
      <c r="A3745" s="16"/>
      <c r="B3745" s="15"/>
      <c r="C3745" s="15"/>
      <c r="D3745" s="15"/>
      <c r="E3745" s="15"/>
    </row>
    <row r="3746" spans="1:5" ht="15.75">
      <c r="A3746" s="16"/>
      <c r="B3746" s="15"/>
      <c r="C3746" s="15"/>
      <c r="D3746" s="15"/>
      <c r="E3746" s="15"/>
    </row>
    <row r="3747" spans="1:5" ht="15.75">
      <c r="A3747" s="16"/>
      <c r="B3747" s="15"/>
      <c r="C3747" s="15"/>
      <c r="D3747" s="15"/>
      <c r="E3747" s="15"/>
    </row>
    <row r="3748" spans="1:5" ht="15.75">
      <c r="A3748" s="16"/>
      <c r="B3748" s="15"/>
      <c r="C3748" s="15"/>
      <c r="D3748" s="15"/>
      <c r="E3748" s="15"/>
    </row>
    <row r="3749" spans="1:5" ht="15.75">
      <c r="A3749" s="16"/>
      <c r="B3749" s="15"/>
      <c r="C3749" s="15"/>
      <c r="D3749" s="15"/>
      <c r="E3749" s="15"/>
    </row>
    <row r="3750" spans="1:5" ht="15.75">
      <c r="A3750" s="16"/>
      <c r="B3750" s="15"/>
      <c r="C3750" s="15"/>
      <c r="D3750" s="15"/>
      <c r="E3750" s="15"/>
    </row>
    <row r="3751" spans="1:5" ht="15.75">
      <c r="A3751" s="16"/>
      <c r="B3751" s="15"/>
      <c r="C3751" s="15"/>
      <c r="D3751" s="15"/>
      <c r="E3751" s="15"/>
    </row>
    <row r="3752" spans="1:5" ht="15.75">
      <c r="A3752" s="16"/>
      <c r="B3752" s="15"/>
      <c r="C3752" s="15"/>
      <c r="D3752" s="15"/>
      <c r="E3752" s="15"/>
    </row>
    <row r="3753" spans="1:5" ht="15.75">
      <c r="A3753" s="16"/>
      <c r="B3753" s="15"/>
      <c r="C3753" s="15"/>
      <c r="D3753" s="15"/>
      <c r="E3753" s="15"/>
    </row>
    <row r="3754" spans="1:5" ht="15.75">
      <c r="A3754" s="16"/>
      <c r="B3754" s="15"/>
      <c r="C3754" s="15"/>
      <c r="D3754" s="15"/>
      <c r="E3754" s="15"/>
    </row>
    <row r="3755" spans="1:5" ht="15.75">
      <c r="A3755" s="16"/>
      <c r="B3755" s="15"/>
      <c r="C3755" s="15"/>
      <c r="D3755" s="15"/>
      <c r="E3755" s="15"/>
    </row>
    <row r="3756" spans="1:5" ht="15.75">
      <c r="A3756" s="16"/>
      <c r="B3756" s="15"/>
      <c r="C3756" s="15"/>
      <c r="D3756" s="15"/>
      <c r="E3756" s="15"/>
    </row>
    <row r="3757" spans="1:5" ht="15.75">
      <c r="A3757" s="16"/>
      <c r="B3757" s="15"/>
      <c r="C3757" s="15"/>
      <c r="D3757" s="15"/>
      <c r="E3757" s="15"/>
    </row>
    <row r="3758" spans="1:5" ht="15.75">
      <c r="A3758" s="16"/>
      <c r="B3758" s="15"/>
      <c r="C3758" s="15"/>
      <c r="D3758" s="15"/>
      <c r="E3758" s="15"/>
    </row>
    <row r="3759" spans="1:5" ht="15.75">
      <c r="A3759" s="16"/>
      <c r="B3759" s="15"/>
      <c r="C3759" s="15"/>
      <c r="D3759" s="15"/>
      <c r="E3759" s="15"/>
    </row>
    <row r="3760" spans="1:5" ht="15.75">
      <c r="A3760" s="16"/>
      <c r="B3760" s="15"/>
      <c r="C3760" s="15"/>
      <c r="D3760" s="15"/>
      <c r="E3760" s="15"/>
    </row>
    <row r="3761" spans="1:5" ht="15.75">
      <c r="A3761" s="16"/>
      <c r="B3761" s="15"/>
      <c r="C3761" s="15"/>
      <c r="D3761" s="15"/>
      <c r="E3761" s="15"/>
    </row>
    <row r="3762" spans="1:5" ht="15.75">
      <c r="A3762" s="16"/>
      <c r="B3762" s="15"/>
      <c r="C3762" s="15"/>
      <c r="D3762" s="15"/>
      <c r="E3762" s="15"/>
    </row>
    <row r="3763" spans="1:5" ht="15.75">
      <c r="A3763" s="16"/>
      <c r="B3763" s="15"/>
      <c r="C3763" s="15"/>
      <c r="D3763" s="15"/>
      <c r="E3763" s="15"/>
    </row>
    <row r="3764" spans="1:5" ht="15.75">
      <c r="A3764" s="16"/>
      <c r="B3764" s="15"/>
      <c r="C3764" s="15"/>
      <c r="D3764" s="15"/>
      <c r="E3764" s="15"/>
    </row>
    <row r="3765" spans="1:5" ht="15.75">
      <c r="A3765" s="16"/>
      <c r="B3765" s="15"/>
      <c r="C3765" s="15"/>
      <c r="D3765" s="15"/>
      <c r="E3765" s="15"/>
    </row>
    <row r="3766" spans="1:5" ht="15.75">
      <c r="A3766" s="16"/>
      <c r="B3766" s="15"/>
      <c r="C3766" s="15"/>
      <c r="D3766" s="15"/>
      <c r="E3766" s="15"/>
    </row>
    <row r="3767" spans="1:5" ht="15.75">
      <c r="A3767" s="16"/>
      <c r="B3767" s="15"/>
      <c r="C3767" s="15"/>
      <c r="D3767" s="15"/>
      <c r="E3767" s="15"/>
    </row>
    <row r="3768" spans="1:5" ht="15.75">
      <c r="A3768" s="16"/>
      <c r="B3768" s="15"/>
      <c r="C3768" s="15"/>
      <c r="D3768" s="15"/>
      <c r="E3768" s="15"/>
    </row>
    <row r="3769" spans="1:5" ht="15.75">
      <c r="A3769" s="16"/>
      <c r="B3769" s="15"/>
      <c r="C3769" s="15"/>
      <c r="D3769" s="15"/>
      <c r="E3769" s="15"/>
    </row>
    <row r="3770" spans="1:5" ht="15.75">
      <c r="A3770" s="16"/>
      <c r="B3770" s="15"/>
      <c r="C3770" s="15"/>
      <c r="D3770" s="15"/>
      <c r="E3770" s="15"/>
    </row>
    <row r="3771" spans="1:5" ht="15.75">
      <c r="A3771" s="16"/>
      <c r="B3771" s="15"/>
      <c r="C3771" s="15"/>
      <c r="D3771" s="15"/>
      <c r="E3771" s="15"/>
    </row>
    <row r="3772" spans="1:5" ht="15.75">
      <c r="A3772" s="16"/>
      <c r="B3772" s="15"/>
      <c r="C3772" s="15"/>
      <c r="D3772" s="15"/>
      <c r="E3772" s="15"/>
    </row>
    <row r="3773" spans="1:5" ht="15.75">
      <c r="A3773" s="16"/>
      <c r="B3773" s="15"/>
      <c r="C3773" s="15"/>
      <c r="D3773" s="15"/>
      <c r="E3773" s="15"/>
    </row>
    <row r="3774" spans="1:5" ht="15.75">
      <c r="A3774" s="16"/>
      <c r="B3774" s="15"/>
      <c r="C3774" s="15"/>
      <c r="D3774" s="15"/>
      <c r="E3774" s="15"/>
    </row>
    <row r="3775" spans="1:5" ht="15.75">
      <c r="A3775" s="16"/>
      <c r="B3775" s="15"/>
      <c r="C3775" s="15"/>
      <c r="D3775" s="15"/>
      <c r="E3775" s="15"/>
    </row>
    <row r="3776" spans="1:5" ht="15.75">
      <c r="A3776" s="16"/>
      <c r="B3776" s="15"/>
      <c r="C3776" s="15"/>
      <c r="D3776" s="15"/>
      <c r="E3776" s="15"/>
    </row>
    <row r="3777" spans="1:5" ht="15.75">
      <c r="A3777" s="16"/>
      <c r="B3777" s="15"/>
      <c r="C3777" s="15"/>
      <c r="D3777" s="15"/>
      <c r="E3777" s="15"/>
    </row>
    <row r="3778" spans="1:5" ht="15.75">
      <c r="A3778" s="16"/>
      <c r="B3778" s="15"/>
      <c r="C3778" s="15"/>
      <c r="D3778" s="15"/>
      <c r="E3778" s="15"/>
    </row>
    <row r="3779" spans="1:5" ht="15.75">
      <c r="A3779" s="16"/>
      <c r="B3779" s="15"/>
      <c r="C3779" s="15"/>
      <c r="D3779" s="15"/>
      <c r="E3779" s="15"/>
    </row>
    <row r="3780" spans="1:5" ht="15.75">
      <c r="A3780" s="16"/>
      <c r="B3780" s="15"/>
      <c r="C3780" s="15"/>
      <c r="D3780" s="15"/>
      <c r="E3780" s="15"/>
    </row>
    <row r="3781" spans="1:5" ht="15.75">
      <c r="A3781" s="16"/>
      <c r="B3781" s="15"/>
      <c r="C3781" s="15"/>
      <c r="D3781" s="15"/>
      <c r="E3781" s="15"/>
    </row>
    <row r="3782" spans="1:5" ht="15.75">
      <c r="A3782" s="16"/>
      <c r="B3782" s="15"/>
      <c r="C3782" s="15"/>
      <c r="D3782" s="15"/>
      <c r="E3782" s="15"/>
    </row>
    <row r="3783" spans="1:5" ht="15.75">
      <c r="A3783" s="16"/>
      <c r="B3783" s="15"/>
      <c r="C3783" s="15"/>
      <c r="D3783" s="15"/>
      <c r="E3783" s="15"/>
    </row>
    <row r="3784" spans="1:5" ht="15.75">
      <c r="A3784" s="16"/>
      <c r="B3784" s="15"/>
      <c r="C3784" s="15"/>
      <c r="D3784" s="15"/>
      <c r="E3784" s="15"/>
    </row>
    <row r="3785" spans="1:5" ht="15.75">
      <c r="A3785" s="16"/>
      <c r="B3785" s="15"/>
      <c r="C3785" s="15"/>
      <c r="D3785" s="15"/>
      <c r="E3785" s="15"/>
    </row>
    <row r="3786" spans="1:5" ht="15.75">
      <c r="A3786" s="16"/>
      <c r="B3786" s="15"/>
      <c r="C3786" s="15"/>
      <c r="D3786" s="15"/>
      <c r="E3786" s="15"/>
    </row>
    <row r="3787" spans="1:5" ht="15.75">
      <c r="A3787" s="16"/>
      <c r="B3787" s="15"/>
      <c r="C3787" s="15"/>
      <c r="D3787" s="15"/>
      <c r="E3787" s="15"/>
    </row>
    <row r="3788" spans="1:5" ht="15.75">
      <c r="A3788" s="16"/>
      <c r="B3788" s="15"/>
      <c r="C3788" s="15"/>
      <c r="D3788" s="15"/>
      <c r="E3788" s="15"/>
    </row>
    <row r="3789" spans="1:5" ht="15.75">
      <c r="A3789" s="16"/>
      <c r="B3789" s="15"/>
      <c r="C3789" s="15"/>
      <c r="D3789" s="15"/>
      <c r="E3789" s="15"/>
    </row>
    <row r="3790" spans="1:5" ht="15.75">
      <c r="A3790" s="16"/>
      <c r="B3790" s="15"/>
      <c r="C3790" s="15"/>
      <c r="D3790" s="15"/>
      <c r="E3790" s="15"/>
    </row>
    <row r="3791" spans="1:5" ht="15.75">
      <c r="A3791" s="16"/>
      <c r="B3791" s="15"/>
      <c r="C3791" s="15"/>
      <c r="D3791" s="15"/>
      <c r="E3791" s="15"/>
    </row>
    <row r="3792" spans="1:5" ht="15.75">
      <c r="A3792" s="16"/>
      <c r="B3792" s="15"/>
      <c r="C3792" s="15"/>
      <c r="D3792" s="15"/>
      <c r="E3792" s="15"/>
    </row>
    <row r="3793" spans="1:5" ht="15.75">
      <c r="A3793" s="16"/>
      <c r="B3793" s="15"/>
      <c r="C3793" s="15"/>
      <c r="D3793" s="15"/>
      <c r="E3793" s="15"/>
    </row>
    <row r="3794" spans="1:5" ht="15.75">
      <c r="A3794" s="16"/>
      <c r="B3794" s="15"/>
      <c r="C3794" s="15"/>
      <c r="D3794" s="15"/>
      <c r="E3794" s="15"/>
    </row>
    <row r="3795" spans="1:5" ht="15.75">
      <c r="A3795" s="16"/>
      <c r="B3795" s="15"/>
      <c r="C3795" s="15"/>
      <c r="D3795" s="15"/>
      <c r="E3795" s="15"/>
    </row>
    <row r="3796" spans="1:5" ht="15.75">
      <c r="A3796" s="16"/>
      <c r="B3796" s="15"/>
      <c r="C3796" s="15"/>
      <c r="D3796" s="15"/>
      <c r="E3796" s="15"/>
    </row>
    <row r="3797" spans="1:5" ht="15.75">
      <c r="A3797" s="16"/>
      <c r="B3797" s="15"/>
      <c r="C3797" s="15"/>
      <c r="D3797" s="15"/>
      <c r="E3797" s="15"/>
    </row>
    <row r="3798" spans="1:5" ht="15.75">
      <c r="A3798" s="16"/>
      <c r="B3798" s="15"/>
      <c r="C3798" s="15"/>
      <c r="D3798" s="15"/>
      <c r="E3798" s="15"/>
    </row>
    <row r="3799" spans="1:5" ht="15.75">
      <c r="A3799" s="16"/>
      <c r="B3799" s="15"/>
      <c r="C3799" s="15"/>
      <c r="D3799" s="15"/>
      <c r="E3799" s="15"/>
    </row>
    <row r="3800" spans="1:5" ht="15.75">
      <c r="A3800" s="16"/>
      <c r="B3800" s="15"/>
      <c r="C3800" s="15"/>
      <c r="D3800" s="15"/>
      <c r="E3800" s="15"/>
    </row>
    <row r="3801" spans="1:5" ht="15.75">
      <c r="A3801" s="16"/>
      <c r="B3801" s="15"/>
      <c r="C3801" s="15"/>
      <c r="D3801" s="15"/>
      <c r="E3801" s="15"/>
    </row>
    <row r="3802" spans="1:5" ht="15.75">
      <c r="A3802" s="16"/>
      <c r="B3802" s="15"/>
      <c r="C3802" s="15"/>
      <c r="D3802" s="15"/>
      <c r="E3802" s="15"/>
    </row>
    <row r="3803" spans="1:5" ht="15.75">
      <c r="A3803" s="16"/>
      <c r="B3803" s="15"/>
      <c r="C3803" s="15"/>
      <c r="D3803" s="15"/>
      <c r="E3803" s="15"/>
    </row>
    <row r="3804" spans="1:5" ht="15.75">
      <c r="A3804" s="16"/>
      <c r="B3804" s="15"/>
      <c r="C3804" s="15"/>
      <c r="D3804" s="15"/>
      <c r="E3804" s="15"/>
    </row>
    <row r="3805" spans="1:5" ht="15.75">
      <c r="A3805" s="16"/>
      <c r="B3805" s="15"/>
      <c r="C3805" s="15"/>
      <c r="D3805" s="15"/>
      <c r="E3805" s="15"/>
    </row>
    <row r="3806" spans="1:5" ht="15.75">
      <c r="A3806" s="16"/>
      <c r="B3806" s="15"/>
      <c r="C3806" s="15"/>
      <c r="D3806" s="15"/>
      <c r="E3806" s="15"/>
    </row>
    <row r="3807" spans="1:5" ht="15.75">
      <c r="A3807" s="16"/>
      <c r="B3807" s="15"/>
      <c r="C3807" s="15"/>
      <c r="D3807" s="15"/>
      <c r="E3807" s="15"/>
    </row>
    <row r="3808" spans="1:5" ht="15.75">
      <c r="A3808" s="16"/>
      <c r="B3808" s="15"/>
      <c r="C3808" s="15"/>
      <c r="D3808" s="15"/>
      <c r="E3808" s="15"/>
    </row>
    <row r="3809" spans="1:5" ht="15.75">
      <c r="A3809" s="16"/>
      <c r="B3809" s="15"/>
      <c r="C3809" s="15"/>
      <c r="D3809" s="15"/>
      <c r="E3809" s="15"/>
    </row>
    <row r="3810" spans="1:5" ht="15.75">
      <c r="A3810" s="16"/>
      <c r="B3810" s="15"/>
      <c r="C3810" s="15"/>
      <c r="D3810" s="15"/>
      <c r="E3810" s="15"/>
    </row>
    <row r="3811" spans="1:5" ht="15.75">
      <c r="A3811" s="16"/>
      <c r="B3811" s="15"/>
      <c r="C3811" s="15"/>
      <c r="D3811" s="15"/>
      <c r="E3811" s="15"/>
    </row>
    <row r="3812" spans="1:5" ht="15.75">
      <c r="A3812" s="16"/>
      <c r="B3812" s="15"/>
      <c r="C3812" s="15"/>
      <c r="D3812" s="15"/>
      <c r="E3812" s="15"/>
    </row>
    <row r="3813" spans="1:5" ht="15.75">
      <c r="A3813" s="16"/>
      <c r="B3813" s="15"/>
      <c r="C3813" s="15"/>
      <c r="D3813" s="15"/>
      <c r="E3813" s="15"/>
    </row>
    <row r="3814" spans="1:5" ht="15.75">
      <c r="A3814" s="16"/>
      <c r="B3814" s="15"/>
      <c r="C3814" s="15"/>
      <c r="D3814" s="15"/>
      <c r="E3814" s="15"/>
    </row>
    <row r="3815" spans="1:5" ht="15.75">
      <c r="A3815" s="16"/>
      <c r="B3815" s="15"/>
      <c r="C3815" s="15"/>
      <c r="D3815" s="15"/>
      <c r="E3815" s="15"/>
    </row>
    <row r="3816" spans="1:5" ht="15.75">
      <c r="A3816" s="16"/>
      <c r="B3816" s="15"/>
      <c r="C3816" s="15"/>
      <c r="D3816" s="15"/>
      <c r="E3816" s="15"/>
    </row>
    <row r="3817" spans="1:5" ht="15.75">
      <c r="A3817" s="16"/>
      <c r="B3817" s="15"/>
      <c r="C3817" s="15"/>
      <c r="D3817" s="15"/>
      <c r="E3817" s="15"/>
    </row>
    <row r="3818" spans="1:5" ht="15.75">
      <c r="A3818" s="16"/>
      <c r="B3818" s="15"/>
      <c r="C3818" s="15"/>
      <c r="D3818" s="15"/>
      <c r="E3818" s="15"/>
    </row>
    <row r="3819" spans="1:5" ht="15.75">
      <c r="A3819" s="16"/>
      <c r="B3819" s="15"/>
      <c r="C3819" s="15"/>
      <c r="D3819" s="15"/>
      <c r="E3819" s="15"/>
    </row>
    <row r="3820" spans="1:5" ht="15.75">
      <c r="A3820" s="16"/>
      <c r="B3820" s="15"/>
      <c r="C3820" s="15"/>
      <c r="D3820" s="15"/>
      <c r="E3820" s="15"/>
    </row>
    <row r="3821" spans="1:5" ht="15.75">
      <c r="A3821" s="16"/>
      <c r="B3821" s="15"/>
      <c r="C3821" s="15"/>
      <c r="D3821" s="15"/>
      <c r="E3821" s="15"/>
    </row>
    <row r="3822" spans="1:5" ht="15.75">
      <c r="A3822" s="16"/>
      <c r="B3822" s="15"/>
      <c r="C3822" s="15"/>
      <c r="D3822" s="15"/>
      <c r="E3822" s="15"/>
    </row>
    <row r="3823" spans="1:5" ht="15.75">
      <c r="A3823" s="16"/>
      <c r="B3823" s="15"/>
      <c r="C3823" s="15"/>
      <c r="D3823" s="15"/>
      <c r="E3823" s="15"/>
    </row>
    <row r="3824" spans="1:5" ht="15.75">
      <c r="A3824" s="16"/>
      <c r="B3824" s="15"/>
      <c r="C3824" s="15"/>
      <c r="D3824" s="15"/>
      <c r="E3824" s="15"/>
    </row>
    <row r="3825" spans="1:5" ht="15.75">
      <c r="A3825" s="16"/>
      <c r="B3825" s="15"/>
      <c r="C3825" s="15"/>
      <c r="D3825" s="15"/>
      <c r="E3825" s="15"/>
    </row>
    <row r="3826" spans="1:5" ht="15.75">
      <c r="A3826" s="16"/>
      <c r="B3826" s="15"/>
      <c r="C3826" s="15"/>
      <c r="D3826" s="15"/>
      <c r="E3826" s="15"/>
    </row>
    <row r="3827" spans="1:5" ht="15.75">
      <c r="A3827" s="16"/>
      <c r="B3827" s="15"/>
      <c r="C3827" s="15"/>
      <c r="D3827" s="15"/>
      <c r="E3827" s="15"/>
    </row>
    <row r="3828" spans="1:5" ht="15.75">
      <c r="A3828" s="16"/>
      <c r="B3828" s="15"/>
      <c r="C3828" s="15"/>
      <c r="D3828" s="15"/>
      <c r="E3828" s="15"/>
    </row>
    <row r="3829" spans="1:5" ht="15.75">
      <c r="A3829" s="16"/>
      <c r="B3829" s="15"/>
      <c r="C3829" s="15"/>
      <c r="D3829" s="15"/>
      <c r="E3829" s="15"/>
    </row>
    <row r="3830" spans="1:5" ht="15.75">
      <c r="A3830" s="16"/>
      <c r="B3830" s="15"/>
      <c r="C3830" s="15"/>
      <c r="D3830" s="15"/>
      <c r="E3830" s="15"/>
    </row>
    <row r="3831" spans="1:5" ht="15.75">
      <c r="A3831" s="16"/>
      <c r="B3831" s="15"/>
      <c r="C3831" s="15"/>
      <c r="D3831" s="15"/>
      <c r="E3831" s="15"/>
    </row>
    <row r="3832" spans="1:5" ht="15.75">
      <c r="A3832" s="16"/>
      <c r="B3832" s="15"/>
      <c r="C3832" s="15"/>
      <c r="D3832" s="15"/>
      <c r="E3832" s="15"/>
    </row>
    <row r="3833" spans="1:5" ht="15.75">
      <c r="A3833" s="16"/>
      <c r="B3833" s="15"/>
      <c r="C3833" s="15"/>
      <c r="D3833" s="15"/>
      <c r="E3833" s="15"/>
    </row>
    <row r="3834" spans="1:5" ht="15.75">
      <c r="A3834" s="16"/>
      <c r="B3834" s="15"/>
      <c r="C3834" s="15"/>
      <c r="D3834" s="15"/>
      <c r="E3834" s="15"/>
    </row>
    <row r="3835" spans="1:5" ht="15.75">
      <c r="A3835" s="16"/>
      <c r="B3835" s="15"/>
      <c r="C3835" s="15"/>
      <c r="D3835" s="15"/>
      <c r="E3835" s="15"/>
    </row>
    <row r="3836" spans="1:5" ht="15.75">
      <c r="A3836" s="16"/>
      <c r="B3836" s="15"/>
      <c r="C3836" s="15"/>
      <c r="D3836" s="15"/>
      <c r="E3836" s="15"/>
    </row>
    <row r="3837" spans="1:5" ht="15.75">
      <c r="A3837" s="16"/>
      <c r="B3837" s="15"/>
      <c r="C3837" s="15"/>
      <c r="D3837" s="15"/>
      <c r="E3837" s="15"/>
    </row>
    <row r="3838" spans="1:5" ht="15.75">
      <c r="A3838" s="16"/>
      <c r="B3838" s="15"/>
      <c r="C3838" s="15"/>
      <c r="D3838" s="15"/>
      <c r="E3838" s="15"/>
    </row>
    <row r="3839" spans="1:5" ht="15.75">
      <c r="A3839" s="16"/>
      <c r="B3839" s="15"/>
      <c r="C3839" s="15"/>
      <c r="D3839" s="15"/>
      <c r="E3839" s="15"/>
    </row>
    <row r="3840" spans="1:5" ht="15.75">
      <c r="A3840" s="16"/>
      <c r="B3840" s="15"/>
      <c r="C3840" s="15"/>
      <c r="D3840" s="15"/>
      <c r="E3840" s="15"/>
    </row>
    <row r="3841" spans="1:5" ht="15.75">
      <c r="A3841" s="16"/>
      <c r="B3841" s="15"/>
      <c r="C3841" s="15"/>
      <c r="D3841" s="15"/>
      <c r="E3841" s="15"/>
    </row>
    <row r="3842" spans="1:5" ht="15.75">
      <c r="A3842" s="16"/>
      <c r="B3842" s="15"/>
      <c r="C3842" s="15"/>
      <c r="D3842" s="15"/>
      <c r="E3842" s="15"/>
    </row>
    <row r="3843" spans="1:5" ht="15.75">
      <c r="A3843" s="16"/>
      <c r="B3843" s="15"/>
      <c r="C3843" s="15"/>
      <c r="D3843" s="15"/>
      <c r="E3843" s="15"/>
    </row>
    <row r="3844" spans="1:5" ht="15.75">
      <c r="A3844" s="16"/>
      <c r="B3844" s="15"/>
      <c r="C3844" s="15"/>
      <c r="D3844" s="15"/>
      <c r="E3844" s="15"/>
    </row>
    <row r="3845" spans="1:5" ht="15.75">
      <c r="A3845" s="16"/>
      <c r="B3845" s="15"/>
      <c r="C3845" s="15"/>
      <c r="D3845" s="15"/>
      <c r="E3845" s="15"/>
    </row>
    <row r="3846" spans="1:5" ht="15.75">
      <c r="A3846" s="16"/>
      <c r="B3846" s="15"/>
      <c r="C3846" s="15"/>
      <c r="D3846" s="15"/>
      <c r="E3846" s="15"/>
    </row>
    <row r="3847" spans="1:5" ht="15.75">
      <c r="A3847" s="16"/>
      <c r="B3847" s="15"/>
      <c r="C3847" s="15"/>
      <c r="D3847" s="15"/>
      <c r="E3847" s="15"/>
    </row>
    <row r="3848" spans="1:5" ht="15.75">
      <c r="A3848" s="16"/>
      <c r="B3848" s="15"/>
      <c r="C3848" s="15"/>
      <c r="D3848" s="15"/>
      <c r="E3848" s="15"/>
    </row>
    <row r="3849" spans="1:5" ht="15.75">
      <c r="A3849" s="16"/>
      <c r="B3849" s="15"/>
      <c r="C3849" s="15"/>
      <c r="D3849" s="15"/>
      <c r="E3849" s="15"/>
    </row>
    <row r="3850" spans="1:5" ht="15.75">
      <c r="A3850" s="16"/>
      <c r="B3850" s="15"/>
      <c r="C3850" s="15"/>
      <c r="D3850" s="15"/>
      <c r="E3850" s="15"/>
    </row>
    <row r="3851" spans="1:5" ht="15.75">
      <c r="A3851" s="16"/>
      <c r="B3851" s="15"/>
      <c r="C3851" s="15"/>
      <c r="D3851" s="15"/>
      <c r="E3851" s="15"/>
    </row>
    <row r="3852" spans="1:5" ht="15.75">
      <c r="A3852" s="16"/>
      <c r="B3852" s="15"/>
      <c r="C3852" s="15"/>
      <c r="D3852" s="15"/>
      <c r="E3852" s="15"/>
    </row>
    <row r="3853" spans="1:5" ht="15.75">
      <c r="A3853" s="16"/>
      <c r="B3853" s="15"/>
      <c r="C3853" s="15"/>
      <c r="D3853" s="15"/>
      <c r="E3853" s="15"/>
    </row>
    <row r="3854" spans="1:5" ht="15.75">
      <c r="A3854" s="16"/>
      <c r="B3854" s="15"/>
      <c r="C3854" s="15"/>
      <c r="D3854" s="15"/>
      <c r="E3854" s="15"/>
    </row>
    <row r="3855" spans="1:5" ht="15.75">
      <c r="A3855" s="16"/>
      <c r="B3855" s="15"/>
      <c r="C3855" s="15"/>
      <c r="D3855" s="15"/>
      <c r="E3855" s="15"/>
    </row>
    <row r="3856" spans="1:5" ht="15.75">
      <c r="A3856" s="16"/>
      <c r="B3856" s="15"/>
      <c r="C3856" s="15"/>
      <c r="D3856" s="15"/>
      <c r="E3856" s="15"/>
    </row>
    <row r="3857" spans="1:5" ht="15.75">
      <c r="A3857" s="16"/>
      <c r="B3857" s="15"/>
      <c r="C3857" s="15"/>
      <c r="D3857" s="15"/>
      <c r="E3857" s="15"/>
    </row>
    <row r="3858" spans="1:5" ht="15.75">
      <c r="A3858" s="16"/>
      <c r="B3858" s="15"/>
      <c r="C3858" s="15"/>
      <c r="D3858" s="15"/>
      <c r="E3858" s="15"/>
    </row>
    <row r="3859" spans="1:5" ht="15.75">
      <c r="A3859" s="16"/>
      <c r="B3859" s="15"/>
      <c r="C3859" s="15"/>
      <c r="D3859" s="15"/>
      <c r="E3859" s="15"/>
    </row>
    <row r="3860" spans="1:5" ht="15.75">
      <c r="A3860" s="16"/>
      <c r="B3860" s="15"/>
      <c r="C3860" s="15"/>
      <c r="D3860" s="15"/>
      <c r="E3860" s="15"/>
    </row>
    <row r="3861" spans="1:5" ht="15.75">
      <c r="A3861" s="16"/>
      <c r="B3861" s="15"/>
      <c r="C3861" s="15"/>
      <c r="D3861" s="15"/>
      <c r="E3861" s="15"/>
    </row>
    <row r="3862" spans="1:5" ht="15.75">
      <c r="A3862" s="16"/>
      <c r="B3862" s="15"/>
      <c r="C3862" s="15"/>
      <c r="D3862" s="15"/>
      <c r="E3862" s="15"/>
    </row>
    <row r="3863" spans="1:5" ht="15.75">
      <c r="A3863" s="16"/>
      <c r="B3863" s="15"/>
      <c r="C3863" s="15"/>
      <c r="D3863" s="15"/>
      <c r="E3863" s="15"/>
    </row>
    <row r="3864" spans="1:5" ht="15.75">
      <c r="A3864" s="16"/>
      <c r="B3864" s="15"/>
      <c r="C3864" s="15"/>
      <c r="D3864" s="15"/>
      <c r="E3864" s="15"/>
    </row>
    <row r="3865" spans="1:5" ht="15.75">
      <c r="A3865" s="16"/>
      <c r="B3865" s="15"/>
      <c r="C3865" s="15"/>
      <c r="D3865" s="15"/>
      <c r="E3865" s="15"/>
    </row>
    <row r="3866" spans="1:5" ht="15.75">
      <c r="A3866" s="16"/>
      <c r="B3866" s="15"/>
      <c r="C3866" s="15"/>
      <c r="D3866" s="15"/>
      <c r="E3866" s="15"/>
    </row>
    <row r="3867" spans="1:5" ht="15.75">
      <c r="A3867" s="16"/>
      <c r="B3867" s="15"/>
      <c r="C3867" s="15"/>
      <c r="D3867" s="15"/>
      <c r="E3867" s="15"/>
    </row>
    <row r="3868" spans="1:5" ht="15.75">
      <c r="A3868" s="16"/>
      <c r="B3868" s="15"/>
      <c r="C3868" s="15"/>
      <c r="D3868" s="15"/>
      <c r="E3868" s="15"/>
    </row>
    <row r="3869" spans="1:5" ht="15.75">
      <c r="A3869" s="16"/>
      <c r="B3869" s="15"/>
      <c r="C3869" s="15"/>
      <c r="D3869" s="15"/>
      <c r="E3869" s="15"/>
    </row>
    <row r="3870" spans="1:5" ht="15.75">
      <c r="A3870" s="16"/>
      <c r="B3870" s="15"/>
      <c r="C3870" s="15"/>
      <c r="D3870" s="15"/>
      <c r="E3870" s="15"/>
    </row>
    <row r="3871" spans="1:5" ht="15.75">
      <c r="A3871" s="16"/>
      <c r="B3871" s="15"/>
      <c r="C3871" s="15"/>
      <c r="D3871" s="15"/>
      <c r="E3871" s="15"/>
    </row>
    <row r="3872" spans="1:5" ht="15.75">
      <c r="A3872" s="16"/>
      <c r="B3872" s="15"/>
      <c r="C3872" s="15"/>
      <c r="D3872" s="15"/>
      <c r="E3872" s="15"/>
    </row>
    <row r="3873" spans="1:5" ht="15.75">
      <c r="A3873" s="16"/>
      <c r="B3873" s="15"/>
      <c r="C3873" s="15"/>
      <c r="D3873" s="15"/>
      <c r="E3873" s="15"/>
    </row>
    <row r="3874" spans="1:5" ht="15.75">
      <c r="A3874" s="16"/>
      <c r="B3874" s="15"/>
      <c r="C3874" s="15"/>
      <c r="D3874" s="15"/>
      <c r="E3874" s="15"/>
    </row>
    <row r="3875" spans="1:5" ht="15.75">
      <c r="A3875" s="16"/>
      <c r="B3875" s="15"/>
      <c r="C3875" s="15"/>
      <c r="D3875" s="15"/>
      <c r="E3875" s="15"/>
    </row>
    <row r="3876" spans="1:5" ht="15.75">
      <c r="A3876" s="16"/>
      <c r="B3876" s="15"/>
      <c r="C3876" s="15"/>
      <c r="D3876" s="15"/>
      <c r="E3876" s="15"/>
    </row>
    <row r="3877" spans="1:5" ht="15.75">
      <c r="A3877" s="16"/>
      <c r="B3877" s="15"/>
      <c r="C3877" s="15"/>
      <c r="D3877" s="15"/>
      <c r="E3877" s="15"/>
    </row>
    <row r="3878" spans="1:5" ht="15.75">
      <c r="A3878" s="16"/>
      <c r="B3878" s="15"/>
      <c r="C3878" s="15"/>
      <c r="D3878" s="15"/>
      <c r="E3878" s="15"/>
    </row>
    <row r="3879" spans="1:5" ht="15.75">
      <c r="A3879" s="16"/>
      <c r="B3879" s="15"/>
      <c r="C3879" s="15"/>
      <c r="D3879" s="15"/>
      <c r="E3879" s="15"/>
    </row>
    <row r="3880" spans="1:5" ht="15.75">
      <c r="A3880" s="16"/>
      <c r="B3880" s="15"/>
      <c r="C3880" s="15"/>
      <c r="D3880" s="15"/>
      <c r="E3880" s="15"/>
    </row>
    <row r="3881" spans="1:5" ht="15.75">
      <c r="A3881" s="16"/>
      <c r="B3881" s="15"/>
      <c r="C3881" s="15"/>
      <c r="D3881" s="15"/>
      <c r="E3881" s="15"/>
    </row>
    <row r="3882" spans="1:5" ht="15.75">
      <c r="A3882" s="16"/>
      <c r="B3882" s="15"/>
      <c r="C3882" s="15"/>
      <c r="D3882" s="15"/>
      <c r="E3882" s="15"/>
    </row>
    <row r="3883" spans="1:5" ht="15.75">
      <c r="A3883" s="16"/>
      <c r="B3883" s="15"/>
      <c r="C3883" s="15"/>
      <c r="D3883" s="15"/>
      <c r="E3883" s="15"/>
    </row>
    <row r="3884" spans="1:5" ht="15.75">
      <c r="A3884" s="16"/>
      <c r="B3884" s="15"/>
      <c r="C3884" s="15"/>
      <c r="D3884" s="15"/>
      <c r="E3884" s="15"/>
    </row>
    <row r="3885" spans="1:5" ht="15.75">
      <c r="A3885" s="16"/>
      <c r="B3885" s="15"/>
      <c r="C3885" s="15"/>
      <c r="D3885" s="15"/>
      <c r="E3885" s="15"/>
    </row>
    <row r="3886" spans="1:5" ht="15.75">
      <c r="A3886" s="16"/>
      <c r="B3886" s="15"/>
      <c r="C3886" s="15"/>
      <c r="D3886" s="15"/>
      <c r="E3886" s="15"/>
    </row>
    <row r="3887" spans="1:5" ht="15.75">
      <c r="A3887" s="16"/>
      <c r="B3887" s="15"/>
      <c r="C3887" s="15"/>
      <c r="D3887" s="15"/>
      <c r="E3887" s="15"/>
    </row>
    <row r="3888" spans="1:5" ht="15.75">
      <c r="A3888" s="16"/>
      <c r="B3888" s="15"/>
      <c r="C3888" s="15"/>
      <c r="D3888" s="15"/>
      <c r="E3888" s="15"/>
    </row>
    <row r="3889" spans="1:5" ht="15.75">
      <c r="A3889" s="16"/>
      <c r="B3889" s="15"/>
      <c r="C3889" s="15"/>
      <c r="D3889" s="15"/>
      <c r="E3889" s="15"/>
    </row>
    <row r="3890" spans="1:5" ht="15.75">
      <c r="A3890" s="16"/>
      <c r="B3890" s="15"/>
      <c r="C3890" s="15"/>
      <c r="D3890" s="15"/>
      <c r="E3890" s="15"/>
    </row>
    <row r="3891" spans="1:5" ht="15.75">
      <c r="A3891" s="16"/>
      <c r="B3891" s="15"/>
      <c r="C3891" s="15"/>
      <c r="D3891" s="15"/>
      <c r="E3891" s="15"/>
    </row>
    <row r="3892" spans="1:5" ht="15.75">
      <c r="A3892" s="16"/>
      <c r="B3892" s="15"/>
      <c r="C3892" s="15"/>
      <c r="D3892" s="15"/>
      <c r="E3892" s="15"/>
    </row>
    <row r="3893" spans="1:5" ht="15.75">
      <c r="A3893" s="16"/>
      <c r="B3893" s="15"/>
      <c r="C3893" s="15"/>
      <c r="D3893" s="15"/>
      <c r="E3893" s="15"/>
    </row>
    <row r="3894" spans="1:5" ht="15.75">
      <c r="A3894" s="16"/>
      <c r="B3894" s="15"/>
      <c r="C3894" s="15"/>
      <c r="D3894" s="15"/>
      <c r="E3894" s="15"/>
    </row>
    <row r="3895" spans="1:5" ht="15.75">
      <c r="A3895" s="16"/>
      <c r="B3895" s="15"/>
      <c r="C3895" s="15"/>
      <c r="D3895" s="15"/>
      <c r="E3895" s="15"/>
    </row>
    <row r="3896" spans="1:5" ht="15.75">
      <c r="A3896" s="16"/>
      <c r="B3896" s="15"/>
      <c r="C3896" s="15"/>
      <c r="D3896" s="15"/>
      <c r="E3896" s="15"/>
    </row>
    <row r="3897" spans="1:5" ht="15.75">
      <c r="A3897" s="16"/>
      <c r="B3897" s="15"/>
      <c r="C3897" s="15"/>
      <c r="D3897" s="15"/>
      <c r="E3897" s="15"/>
    </row>
    <row r="3898" spans="1:5" ht="15.75">
      <c r="A3898" s="16"/>
      <c r="B3898" s="15"/>
      <c r="C3898" s="15"/>
      <c r="D3898" s="15"/>
      <c r="E3898" s="15"/>
    </row>
    <row r="3899" spans="1:5" ht="15.75">
      <c r="A3899" s="16"/>
      <c r="B3899" s="15"/>
      <c r="C3899" s="15"/>
      <c r="D3899" s="15"/>
      <c r="E3899" s="15"/>
    </row>
    <row r="3900" spans="1:5" ht="15.75">
      <c r="A3900" s="16"/>
      <c r="B3900" s="15"/>
      <c r="C3900" s="15"/>
      <c r="D3900" s="15"/>
      <c r="E3900" s="15"/>
    </row>
    <row r="3901" spans="1:5" ht="15.75">
      <c r="A3901" s="16"/>
      <c r="B3901" s="15"/>
      <c r="C3901" s="15"/>
      <c r="D3901" s="15"/>
      <c r="E3901" s="15"/>
    </row>
    <row r="3902" spans="1:5" ht="15.75">
      <c r="A3902" s="16"/>
      <c r="B3902" s="15"/>
      <c r="C3902" s="15"/>
      <c r="D3902" s="15"/>
      <c r="E3902" s="15"/>
    </row>
    <row r="3903" spans="1:5" ht="15.75">
      <c r="A3903" s="16"/>
      <c r="B3903" s="15"/>
      <c r="C3903" s="15"/>
      <c r="D3903" s="15"/>
      <c r="E3903" s="15"/>
    </row>
    <row r="3904" spans="1:5" ht="15.75">
      <c r="A3904" s="16"/>
      <c r="B3904" s="15"/>
      <c r="C3904" s="15"/>
      <c r="D3904" s="15"/>
      <c r="E3904" s="15"/>
    </row>
    <row r="3905" spans="1:5" ht="15.75">
      <c r="A3905" s="16"/>
      <c r="B3905" s="15"/>
      <c r="C3905" s="15"/>
      <c r="D3905" s="15"/>
      <c r="E3905" s="15"/>
    </row>
    <row r="3906" spans="1:5" ht="15.75">
      <c r="A3906" s="16"/>
      <c r="B3906" s="15"/>
      <c r="C3906" s="15"/>
      <c r="D3906" s="15"/>
      <c r="E3906" s="15"/>
    </row>
    <row r="3907" spans="1:5" ht="15.75">
      <c r="A3907" s="16"/>
      <c r="B3907" s="15"/>
      <c r="C3907" s="15"/>
      <c r="D3907" s="15"/>
      <c r="E3907" s="15"/>
    </row>
    <row r="3908" spans="1:5" ht="15.75">
      <c r="A3908" s="16"/>
      <c r="B3908" s="15"/>
      <c r="C3908" s="15"/>
      <c r="D3908" s="15"/>
      <c r="E3908" s="15"/>
    </row>
    <row r="3909" spans="1:5" ht="15.75">
      <c r="A3909" s="16"/>
      <c r="B3909" s="15"/>
      <c r="C3909" s="15"/>
      <c r="D3909" s="15"/>
      <c r="E3909" s="15"/>
    </row>
    <row r="3910" spans="1:5" ht="15.75">
      <c r="A3910" s="16"/>
      <c r="B3910" s="15"/>
      <c r="C3910" s="15"/>
      <c r="D3910" s="15"/>
      <c r="E3910" s="15"/>
    </row>
    <row r="3911" spans="1:5" ht="15.75">
      <c r="A3911" s="16"/>
      <c r="B3911" s="15"/>
      <c r="C3911" s="15"/>
      <c r="D3911" s="15"/>
      <c r="E3911" s="15"/>
    </row>
    <row r="3912" spans="1:5" ht="15.75">
      <c r="A3912" s="16"/>
      <c r="B3912" s="15"/>
      <c r="C3912" s="15"/>
      <c r="D3912" s="15"/>
      <c r="E3912" s="15"/>
    </row>
    <row r="3913" spans="1:5" ht="15.75">
      <c r="A3913" s="16"/>
      <c r="B3913" s="15"/>
      <c r="C3913" s="15"/>
      <c r="D3913" s="15"/>
      <c r="E3913" s="15"/>
    </row>
    <row r="3914" spans="1:5" ht="15.75">
      <c r="A3914" s="16"/>
      <c r="B3914" s="15"/>
      <c r="C3914" s="15"/>
      <c r="D3914" s="15"/>
      <c r="E3914" s="15"/>
    </row>
    <row r="3915" spans="1:5" ht="15.75">
      <c r="A3915" s="16"/>
      <c r="B3915" s="15"/>
      <c r="C3915" s="15"/>
      <c r="D3915" s="15"/>
      <c r="E3915" s="15"/>
    </row>
    <row r="3916" spans="1:5" ht="15.75">
      <c r="A3916" s="16"/>
      <c r="B3916" s="15"/>
      <c r="C3916" s="15"/>
      <c r="D3916" s="15"/>
      <c r="E3916" s="15"/>
    </row>
    <row r="3917" spans="1:5" ht="15.75">
      <c r="A3917" s="16"/>
      <c r="B3917" s="15"/>
      <c r="C3917" s="15"/>
      <c r="D3917" s="15"/>
      <c r="E3917" s="15"/>
    </row>
    <row r="3918" spans="1:5" ht="15.75">
      <c r="A3918" s="16"/>
      <c r="B3918" s="15"/>
      <c r="C3918" s="15"/>
      <c r="D3918" s="15"/>
      <c r="E3918" s="15"/>
    </row>
    <row r="3919" spans="1:5" ht="15.75">
      <c r="A3919" s="16"/>
      <c r="B3919" s="15"/>
      <c r="C3919" s="15"/>
      <c r="D3919" s="15"/>
      <c r="E3919" s="15"/>
    </row>
    <row r="3920" spans="1:5" ht="15.75">
      <c r="A3920" s="16"/>
      <c r="B3920" s="15"/>
      <c r="C3920" s="15"/>
      <c r="D3920" s="15"/>
      <c r="E3920" s="15"/>
    </row>
    <row r="3921" spans="1:5" ht="15.75">
      <c r="A3921" s="16"/>
      <c r="B3921" s="15"/>
      <c r="C3921" s="15"/>
      <c r="D3921" s="15"/>
      <c r="E3921" s="15"/>
    </row>
    <row r="3922" spans="1:5" ht="15.75">
      <c r="A3922" s="16"/>
      <c r="B3922" s="15"/>
      <c r="C3922" s="15"/>
      <c r="D3922" s="15"/>
      <c r="E3922" s="15"/>
    </row>
    <row r="3923" spans="1:5" ht="15.75">
      <c r="A3923" s="16"/>
      <c r="B3923" s="15"/>
      <c r="C3923" s="15"/>
      <c r="D3923" s="15"/>
      <c r="E3923" s="15"/>
    </row>
    <row r="3924" spans="1:5" ht="15.75">
      <c r="A3924" s="16"/>
      <c r="B3924" s="15"/>
      <c r="C3924" s="15"/>
      <c r="D3924" s="15"/>
      <c r="E3924" s="15"/>
    </row>
    <row r="3925" spans="1:5" ht="15.75">
      <c r="A3925" s="16"/>
      <c r="B3925" s="15"/>
      <c r="C3925" s="15"/>
      <c r="D3925" s="15"/>
      <c r="E3925" s="15"/>
    </row>
    <row r="3926" spans="1:5" ht="15.75">
      <c r="A3926" s="16"/>
      <c r="B3926" s="15"/>
      <c r="C3926" s="15"/>
      <c r="D3926" s="15"/>
      <c r="E3926" s="15"/>
    </row>
    <row r="3927" spans="1:5" ht="15.75">
      <c r="A3927" s="16"/>
      <c r="B3927" s="15"/>
      <c r="C3927" s="15"/>
      <c r="D3927" s="15"/>
      <c r="E3927" s="15"/>
    </row>
    <row r="3928" spans="1:5" ht="15.75">
      <c r="A3928" s="16"/>
      <c r="B3928" s="15"/>
      <c r="C3928" s="15"/>
      <c r="D3928" s="15"/>
      <c r="E3928" s="15"/>
    </row>
    <row r="3929" spans="1:5" ht="15.75">
      <c r="A3929" s="16"/>
      <c r="B3929" s="15"/>
      <c r="C3929" s="15"/>
      <c r="D3929" s="15"/>
      <c r="E3929" s="15"/>
    </row>
    <row r="3930" spans="1:5" ht="15.75">
      <c r="A3930" s="16"/>
      <c r="B3930" s="15"/>
      <c r="C3930" s="15"/>
      <c r="D3930" s="15"/>
      <c r="E3930" s="15"/>
    </row>
    <row r="3931" spans="1:5" ht="15.75">
      <c r="A3931" s="16"/>
      <c r="B3931" s="15"/>
      <c r="C3931" s="15"/>
      <c r="D3931" s="15"/>
      <c r="E3931" s="15"/>
    </row>
    <row r="3932" spans="1:5" ht="15.75">
      <c r="A3932" s="16"/>
      <c r="B3932" s="15"/>
      <c r="C3932" s="15"/>
      <c r="D3932" s="15"/>
      <c r="E3932" s="15"/>
    </row>
    <row r="3933" spans="1:5" ht="15.75">
      <c r="A3933" s="16"/>
      <c r="B3933" s="15"/>
      <c r="C3933" s="15"/>
      <c r="D3933" s="15"/>
      <c r="E3933" s="15"/>
    </row>
    <row r="3934" spans="1:5" ht="15.75">
      <c r="A3934" s="16"/>
      <c r="B3934" s="15"/>
      <c r="C3934" s="15"/>
      <c r="D3934" s="15"/>
      <c r="E3934" s="15"/>
    </row>
    <row r="3935" spans="1:5" ht="15.75">
      <c r="A3935" s="16"/>
      <c r="B3935" s="15"/>
      <c r="C3935" s="15"/>
      <c r="D3935" s="15"/>
      <c r="E3935" s="15"/>
    </row>
    <row r="3936" spans="1:5" ht="15.75">
      <c r="A3936" s="16"/>
      <c r="B3936" s="15"/>
      <c r="C3936" s="15"/>
      <c r="D3936" s="15"/>
      <c r="E3936" s="15"/>
    </row>
    <row r="3937" spans="1:5" ht="15.75">
      <c r="A3937" s="16"/>
      <c r="B3937" s="15"/>
      <c r="C3937" s="15"/>
      <c r="D3937" s="15"/>
      <c r="E3937" s="15"/>
    </row>
    <row r="3938" spans="1:5" ht="15.75">
      <c r="A3938" s="16"/>
      <c r="B3938" s="15"/>
      <c r="C3938" s="15"/>
      <c r="D3938" s="15"/>
      <c r="E3938" s="15"/>
    </row>
    <row r="3939" spans="1:5" ht="15.75">
      <c r="A3939" s="16"/>
      <c r="B3939" s="15"/>
      <c r="C3939" s="15"/>
      <c r="D3939" s="15"/>
      <c r="E3939" s="15"/>
    </row>
    <row r="3940" spans="1:5" ht="15.75">
      <c r="A3940" s="16"/>
      <c r="B3940" s="15"/>
      <c r="C3940" s="15"/>
      <c r="D3940" s="15"/>
      <c r="E3940" s="15"/>
    </row>
    <row r="3941" spans="1:5" ht="15.75">
      <c r="A3941" s="16"/>
      <c r="B3941" s="15"/>
      <c r="C3941" s="15"/>
      <c r="D3941" s="15"/>
      <c r="E3941" s="15"/>
    </row>
    <row r="3942" spans="1:5" ht="15.75">
      <c r="A3942" s="16"/>
      <c r="B3942" s="15"/>
      <c r="C3942" s="15"/>
      <c r="D3942" s="15"/>
      <c r="E3942" s="15"/>
    </row>
    <row r="3943" spans="1:5" ht="15.75">
      <c r="A3943" s="16"/>
      <c r="B3943" s="15"/>
      <c r="C3943" s="15"/>
      <c r="D3943" s="15"/>
      <c r="E3943" s="15"/>
    </row>
    <row r="3944" spans="1:5" ht="15.75">
      <c r="A3944" s="16"/>
      <c r="B3944" s="15"/>
      <c r="C3944" s="15"/>
      <c r="D3944" s="15"/>
      <c r="E3944" s="15"/>
    </row>
    <row r="3945" spans="1:5" ht="15.75">
      <c r="A3945" s="16"/>
      <c r="B3945" s="15"/>
      <c r="C3945" s="15"/>
      <c r="D3945" s="15"/>
      <c r="E3945" s="15"/>
    </row>
    <row r="3946" spans="1:5" ht="15.75">
      <c r="A3946" s="16"/>
      <c r="B3946" s="15"/>
      <c r="C3946" s="15"/>
      <c r="D3946" s="15"/>
      <c r="E3946" s="15"/>
    </row>
    <row r="3947" spans="1:5" ht="15.75">
      <c r="A3947" s="16"/>
      <c r="B3947" s="15"/>
      <c r="C3947" s="15"/>
      <c r="D3947" s="15"/>
      <c r="E3947" s="15"/>
    </row>
    <row r="3948" spans="1:5" ht="15.75">
      <c r="A3948" s="16"/>
      <c r="B3948" s="15"/>
      <c r="C3948" s="15"/>
      <c r="D3948" s="15"/>
      <c r="E3948" s="15"/>
    </row>
    <row r="3949" spans="1:5" ht="15.75">
      <c r="A3949" s="16"/>
      <c r="B3949" s="15"/>
      <c r="C3949" s="15"/>
      <c r="D3949" s="15"/>
      <c r="E3949" s="15"/>
    </row>
    <row r="3950" spans="1:5" ht="15.75">
      <c r="A3950" s="16"/>
      <c r="B3950" s="15"/>
      <c r="C3950" s="15"/>
      <c r="D3950" s="15"/>
      <c r="E3950" s="15"/>
    </row>
    <row r="3951" spans="1:5" ht="15.75">
      <c r="A3951" s="16"/>
      <c r="B3951" s="15"/>
      <c r="C3951" s="15"/>
      <c r="D3951" s="15"/>
      <c r="E3951" s="15"/>
    </row>
    <row r="3952" spans="1:5" ht="15.75">
      <c r="A3952" s="16"/>
      <c r="B3952" s="15"/>
      <c r="C3952" s="15"/>
      <c r="D3952" s="15"/>
      <c r="E3952" s="15"/>
    </row>
    <row r="3953" spans="1:5" ht="15.75">
      <c r="A3953" s="16"/>
      <c r="B3953" s="15"/>
      <c r="C3953" s="15"/>
      <c r="D3953" s="15"/>
      <c r="E3953" s="15"/>
    </row>
    <row r="3954" spans="1:5" ht="15.75">
      <c r="A3954" s="16"/>
      <c r="B3954" s="15"/>
      <c r="C3954" s="15"/>
      <c r="D3954" s="15"/>
      <c r="E3954" s="15"/>
    </row>
    <row r="3955" spans="1:5" ht="15.75">
      <c r="A3955" s="16"/>
      <c r="B3955" s="15"/>
      <c r="C3955" s="15"/>
      <c r="D3955" s="15"/>
      <c r="E3955" s="15"/>
    </row>
    <row r="3956" spans="1:5" ht="15.75">
      <c r="A3956" s="16"/>
      <c r="B3956" s="15"/>
      <c r="C3956" s="15"/>
      <c r="D3956" s="15"/>
      <c r="E3956" s="15"/>
    </row>
    <row r="3957" spans="1:5" ht="15.75">
      <c r="A3957" s="16"/>
      <c r="B3957" s="15"/>
      <c r="C3957" s="15"/>
      <c r="D3957" s="15"/>
      <c r="E3957" s="15"/>
    </row>
    <row r="3958" spans="1:5" ht="15.75">
      <c r="A3958" s="16"/>
      <c r="B3958" s="15"/>
      <c r="C3958" s="15"/>
      <c r="D3958" s="15"/>
      <c r="E3958" s="15"/>
    </row>
    <row r="3959" spans="1:5" ht="15.75">
      <c r="A3959" s="16"/>
      <c r="B3959" s="15"/>
      <c r="C3959" s="15"/>
      <c r="D3959" s="15"/>
      <c r="E3959" s="15"/>
    </row>
    <row r="3960" spans="1:5" ht="15.75">
      <c r="A3960" s="16"/>
      <c r="B3960" s="15"/>
      <c r="C3960" s="15"/>
      <c r="D3960" s="15"/>
      <c r="E3960" s="15"/>
    </row>
    <row r="3961" spans="1:5" ht="15.75">
      <c r="A3961" s="16"/>
      <c r="B3961" s="15"/>
      <c r="C3961" s="15"/>
      <c r="D3961" s="15"/>
      <c r="E3961" s="15"/>
    </row>
    <row r="3962" spans="1:5" ht="15.75">
      <c r="A3962" s="16"/>
      <c r="B3962" s="15"/>
      <c r="C3962" s="15"/>
      <c r="D3962" s="15"/>
      <c r="E3962" s="15"/>
    </row>
    <row r="3963" spans="1:5" ht="15.75">
      <c r="A3963" s="16"/>
      <c r="B3963" s="15"/>
      <c r="C3963" s="15"/>
      <c r="D3963" s="15"/>
      <c r="E3963" s="15"/>
    </row>
    <row r="3964" spans="1:5" ht="15.75">
      <c r="A3964" s="16"/>
      <c r="B3964" s="15"/>
      <c r="C3964" s="15"/>
      <c r="D3964" s="15"/>
      <c r="E3964" s="15"/>
    </row>
    <row r="3965" spans="1:5" ht="15.75">
      <c r="A3965" s="16"/>
      <c r="B3965" s="15"/>
      <c r="C3965" s="15"/>
      <c r="D3965" s="15"/>
      <c r="E3965" s="15"/>
    </row>
    <row r="3966" spans="1:5" ht="15.75">
      <c r="A3966" s="16"/>
      <c r="B3966" s="15"/>
      <c r="C3966" s="15"/>
      <c r="D3966" s="15"/>
      <c r="E3966" s="15"/>
    </row>
    <row r="3967" spans="1:5" ht="15.75">
      <c r="A3967" s="16"/>
      <c r="B3967" s="15"/>
      <c r="C3967" s="15"/>
      <c r="D3967" s="15"/>
      <c r="E3967" s="15"/>
    </row>
    <row r="3968" spans="1:5" ht="15.75">
      <c r="A3968" s="16"/>
      <c r="B3968" s="15"/>
      <c r="C3968" s="15"/>
      <c r="D3968" s="15"/>
      <c r="E3968" s="15"/>
    </row>
    <row r="3969" spans="1:5" ht="15.75">
      <c r="A3969" s="16"/>
      <c r="B3969" s="15"/>
      <c r="C3969" s="15"/>
      <c r="D3969" s="15"/>
      <c r="E3969" s="15"/>
    </row>
    <row r="3970" spans="1:5" ht="15.75">
      <c r="A3970" s="16"/>
      <c r="B3970" s="15"/>
      <c r="C3970" s="15"/>
      <c r="D3970" s="15"/>
      <c r="E3970" s="15"/>
    </row>
    <row r="3971" spans="1:5" ht="15.75">
      <c r="A3971" s="16"/>
      <c r="B3971" s="15"/>
      <c r="C3971" s="15"/>
      <c r="D3971" s="15"/>
      <c r="E3971" s="15"/>
    </row>
    <row r="3972" spans="1:5" ht="15.75">
      <c r="A3972" s="16"/>
      <c r="B3972" s="15"/>
      <c r="C3972" s="15"/>
      <c r="D3972" s="15"/>
      <c r="E3972" s="15"/>
    </row>
    <row r="3973" spans="1:5" ht="15.75">
      <c r="A3973" s="16"/>
      <c r="B3973" s="15"/>
      <c r="C3973" s="15"/>
      <c r="D3973" s="15"/>
      <c r="E3973" s="15"/>
    </row>
    <row r="3974" spans="1:5" ht="15.75">
      <c r="A3974" s="16"/>
      <c r="B3974" s="15"/>
      <c r="C3974" s="15"/>
      <c r="D3974" s="15"/>
      <c r="E3974" s="15"/>
    </row>
    <row r="3975" spans="1:5" ht="15.75">
      <c r="A3975" s="16"/>
      <c r="B3975" s="15"/>
      <c r="C3975" s="15"/>
      <c r="D3975" s="15"/>
      <c r="E3975" s="15"/>
    </row>
    <row r="3976" spans="1:5" ht="15.75">
      <c r="A3976" s="16"/>
      <c r="B3976" s="15"/>
      <c r="C3976" s="15"/>
      <c r="D3976" s="15"/>
      <c r="E3976" s="15"/>
    </row>
    <row r="3977" spans="1:5" ht="15.75">
      <c r="A3977" s="16"/>
      <c r="B3977" s="15"/>
      <c r="C3977" s="15"/>
      <c r="D3977" s="15"/>
      <c r="E3977" s="15"/>
    </row>
    <row r="3978" spans="1:5" ht="15.75">
      <c r="A3978" s="16"/>
      <c r="B3978" s="15"/>
      <c r="C3978" s="15"/>
      <c r="D3978" s="15"/>
      <c r="E3978" s="15"/>
    </row>
    <row r="3979" spans="1:5" ht="15.75">
      <c r="A3979" s="16"/>
      <c r="B3979" s="15"/>
      <c r="C3979" s="15"/>
      <c r="D3979" s="15"/>
      <c r="E3979" s="15"/>
    </row>
    <row r="3980" spans="1:5" ht="15.75">
      <c r="A3980" s="16"/>
      <c r="B3980" s="15"/>
      <c r="C3980" s="15"/>
      <c r="D3980" s="15"/>
      <c r="E3980" s="15"/>
    </row>
    <row r="3981" spans="1:5" ht="15.75">
      <c r="A3981" s="16"/>
      <c r="B3981" s="15"/>
      <c r="C3981" s="15"/>
      <c r="D3981" s="15"/>
      <c r="E3981" s="15"/>
    </row>
    <row r="3982" spans="1:5" ht="15.75">
      <c r="A3982" s="16"/>
      <c r="B3982" s="15"/>
      <c r="C3982" s="15"/>
      <c r="D3982" s="15"/>
      <c r="E3982" s="15"/>
    </row>
    <row r="3983" spans="1:5" ht="15.75">
      <c r="A3983" s="16"/>
      <c r="B3983" s="15"/>
      <c r="C3983" s="15"/>
      <c r="D3983" s="15"/>
      <c r="E3983" s="15"/>
    </row>
    <row r="3984" spans="1:5" ht="15.75">
      <c r="A3984" s="16"/>
      <c r="B3984" s="15"/>
      <c r="C3984" s="15"/>
      <c r="D3984" s="15"/>
      <c r="E3984" s="15"/>
    </row>
    <row r="3985" spans="1:5" ht="15.75">
      <c r="A3985" s="16"/>
      <c r="B3985" s="15"/>
      <c r="C3985" s="15"/>
      <c r="D3985" s="15"/>
      <c r="E3985" s="15"/>
    </row>
    <row r="3986" spans="1:5" ht="15.75">
      <c r="A3986" s="16"/>
      <c r="B3986" s="15"/>
      <c r="C3986" s="15"/>
      <c r="D3986" s="15"/>
      <c r="E3986" s="15"/>
    </row>
    <row r="3987" spans="1:5" ht="15.75">
      <c r="A3987" s="16"/>
      <c r="B3987" s="15"/>
      <c r="C3987" s="15"/>
      <c r="D3987" s="15"/>
      <c r="E3987" s="15"/>
    </row>
    <row r="3988" spans="1:5" ht="15.75">
      <c r="A3988" s="16"/>
      <c r="B3988" s="15"/>
      <c r="C3988" s="15"/>
      <c r="D3988" s="15"/>
      <c r="E3988" s="15"/>
    </row>
    <row r="3989" spans="1:5" ht="15.75">
      <c r="A3989" s="16"/>
      <c r="B3989" s="15"/>
      <c r="C3989" s="15"/>
      <c r="D3989" s="15"/>
      <c r="E3989" s="15"/>
    </row>
    <row r="3990" spans="1:5" ht="15.75">
      <c r="A3990" s="16"/>
      <c r="B3990" s="15"/>
      <c r="C3990" s="15"/>
      <c r="D3990" s="15"/>
      <c r="E3990" s="15"/>
    </row>
    <row r="3991" spans="1:5" ht="15.75">
      <c r="A3991" s="16"/>
      <c r="B3991" s="15"/>
      <c r="C3991" s="15"/>
      <c r="D3991" s="15"/>
      <c r="E3991" s="15"/>
    </row>
    <row r="3992" spans="1:5" ht="15.75">
      <c r="A3992" s="16"/>
      <c r="B3992" s="15"/>
      <c r="C3992" s="15"/>
      <c r="D3992" s="15"/>
      <c r="E3992" s="15"/>
    </row>
    <row r="3993" spans="1:5" ht="15.75">
      <c r="A3993" s="16"/>
      <c r="B3993" s="15"/>
      <c r="C3993" s="15"/>
      <c r="D3993" s="15"/>
      <c r="E3993" s="15"/>
    </row>
    <row r="3994" spans="1:5" ht="15.75">
      <c r="A3994" s="16"/>
      <c r="B3994" s="15"/>
      <c r="C3994" s="15"/>
      <c r="D3994" s="15"/>
      <c r="E3994" s="15"/>
    </row>
    <row r="3995" spans="1:5" ht="15.75">
      <c r="A3995" s="16"/>
      <c r="B3995" s="15"/>
      <c r="C3995" s="15"/>
      <c r="D3995" s="15"/>
      <c r="E3995" s="15"/>
    </row>
    <row r="3996" spans="1:5" ht="15.75">
      <c r="A3996" s="16"/>
      <c r="B3996" s="15"/>
      <c r="C3996" s="15"/>
      <c r="D3996" s="15"/>
      <c r="E3996" s="15"/>
    </row>
    <row r="3997" spans="1:5" ht="15.75">
      <c r="A3997" s="16"/>
      <c r="B3997" s="15"/>
      <c r="C3997" s="15"/>
      <c r="D3997" s="15"/>
      <c r="E3997" s="15"/>
    </row>
    <row r="3998" spans="1:5" ht="15.75">
      <c r="A3998" s="16"/>
      <c r="B3998" s="15"/>
      <c r="C3998" s="15"/>
      <c r="D3998" s="15"/>
      <c r="E3998" s="15"/>
    </row>
    <row r="3999" spans="1:5" ht="15.75">
      <c r="A3999" s="16"/>
      <c r="B3999" s="15"/>
      <c r="C3999" s="15"/>
      <c r="D3999" s="15"/>
      <c r="E3999" s="15"/>
    </row>
    <row r="4000" spans="1:5" ht="15.75">
      <c r="A4000" s="16"/>
      <c r="B4000" s="15"/>
      <c r="C4000" s="15"/>
      <c r="D4000" s="15"/>
      <c r="E4000" s="15"/>
    </row>
    <row r="4001" spans="1:5" ht="15.75">
      <c r="A4001" s="16"/>
      <c r="B4001" s="15"/>
      <c r="C4001" s="15"/>
      <c r="D4001" s="15"/>
      <c r="E4001" s="15"/>
    </row>
    <row r="4002" spans="1:5" ht="15.75">
      <c r="A4002" s="16"/>
      <c r="B4002" s="15"/>
      <c r="C4002" s="15"/>
      <c r="D4002" s="15"/>
      <c r="E4002" s="15"/>
    </row>
    <row r="4003" spans="1:5" ht="15.75">
      <c r="A4003" s="16"/>
      <c r="B4003" s="15"/>
      <c r="C4003" s="15"/>
      <c r="D4003" s="15"/>
      <c r="E4003" s="15"/>
    </row>
    <row r="4004" spans="1:5" ht="15.75">
      <c r="A4004" s="16"/>
      <c r="B4004" s="15"/>
      <c r="C4004" s="15"/>
      <c r="D4004" s="15"/>
      <c r="E4004" s="15"/>
    </row>
    <row r="4005" spans="1:5" ht="15.75">
      <c r="A4005" s="16"/>
      <c r="B4005" s="15"/>
      <c r="C4005" s="15"/>
      <c r="D4005" s="15"/>
      <c r="E4005" s="15"/>
    </row>
    <row r="4006" spans="1:5" ht="15.75">
      <c r="A4006" s="16"/>
      <c r="B4006" s="15"/>
      <c r="C4006" s="15"/>
      <c r="D4006" s="15"/>
      <c r="E4006" s="15"/>
    </row>
    <row r="4007" spans="1:5" ht="15.75">
      <c r="A4007" s="16"/>
      <c r="B4007" s="15"/>
      <c r="C4007" s="15"/>
      <c r="D4007" s="15"/>
      <c r="E4007" s="15"/>
    </row>
    <row r="4008" spans="1:5" ht="15.75">
      <c r="A4008" s="16"/>
      <c r="B4008" s="15"/>
      <c r="C4008" s="15"/>
      <c r="D4008" s="15"/>
      <c r="E4008" s="15"/>
    </row>
    <row r="4009" spans="1:5" ht="15.75">
      <c r="A4009" s="16"/>
      <c r="B4009" s="15"/>
      <c r="C4009" s="15"/>
      <c r="D4009" s="15"/>
      <c r="E4009" s="15"/>
    </row>
    <row r="4010" spans="1:5" ht="15.75">
      <c r="A4010" s="16"/>
      <c r="B4010" s="15"/>
      <c r="C4010" s="15"/>
      <c r="D4010" s="15"/>
      <c r="E4010" s="15"/>
    </row>
    <row r="4011" spans="1:5" ht="15.75">
      <c r="A4011" s="16"/>
      <c r="B4011" s="15"/>
      <c r="C4011" s="15"/>
      <c r="D4011" s="15"/>
      <c r="E4011" s="15"/>
    </row>
    <row r="4012" spans="1:5" ht="15.75">
      <c r="A4012" s="16"/>
      <c r="B4012" s="15"/>
      <c r="C4012" s="15"/>
      <c r="D4012" s="15"/>
      <c r="E4012" s="15"/>
    </row>
    <row r="4013" spans="1:5" ht="15.75">
      <c r="A4013" s="16"/>
      <c r="B4013" s="15"/>
      <c r="C4013" s="15"/>
      <c r="D4013" s="15"/>
      <c r="E4013" s="15"/>
    </row>
    <row r="4014" spans="1:5" ht="15.75">
      <c r="A4014" s="16"/>
      <c r="B4014" s="15"/>
      <c r="C4014" s="15"/>
      <c r="D4014" s="15"/>
      <c r="E4014" s="15"/>
    </row>
    <row r="4015" spans="1:5" ht="15.75">
      <c r="A4015" s="16"/>
      <c r="B4015" s="15"/>
      <c r="C4015" s="15"/>
      <c r="D4015" s="15"/>
      <c r="E4015" s="15"/>
    </row>
    <row r="4016" spans="1:5" ht="15.75">
      <c r="A4016" s="16"/>
      <c r="B4016" s="15"/>
      <c r="C4016" s="15"/>
      <c r="D4016" s="15"/>
      <c r="E4016" s="15"/>
    </row>
    <row r="4017" spans="1:5" ht="15.75">
      <c r="A4017" s="16"/>
      <c r="B4017" s="15"/>
      <c r="C4017" s="15"/>
      <c r="D4017" s="15"/>
      <c r="E4017" s="15"/>
    </row>
    <row r="4018" spans="1:5" ht="15.75">
      <c r="A4018" s="16"/>
      <c r="B4018" s="15"/>
      <c r="C4018" s="15"/>
      <c r="D4018" s="15"/>
      <c r="E4018" s="15"/>
    </row>
    <row r="4019" spans="1:5" ht="15.75">
      <c r="A4019" s="16"/>
      <c r="B4019" s="15"/>
      <c r="C4019" s="15"/>
      <c r="D4019" s="15"/>
      <c r="E4019" s="15"/>
    </row>
    <row r="4020" spans="1:5" ht="15.75">
      <c r="A4020" s="16"/>
      <c r="B4020" s="15"/>
      <c r="C4020" s="15"/>
      <c r="D4020" s="15"/>
      <c r="E4020" s="15"/>
    </row>
    <row r="4021" spans="1:5" ht="15.75">
      <c r="A4021" s="16"/>
      <c r="B4021" s="15"/>
      <c r="C4021" s="15"/>
      <c r="D4021" s="15"/>
      <c r="E4021" s="15"/>
    </row>
    <row r="4022" spans="1:5" ht="15.75">
      <c r="A4022" s="16"/>
      <c r="B4022" s="15"/>
      <c r="C4022" s="15"/>
      <c r="D4022" s="15"/>
      <c r="E4022" s="15"/>
    </row>
    <row r="4023" spans="1:5" ht="15.75">
      <c r="A4023" s="16"/>
      <c r="B4023" s="15"/>
      <c r="C4023" s="15"/>
      <c r="D4023" s="15"/>
      <c r="E4023" s="15"/>
    </row>
    <row r="4024" spans="1:5" ht="15.75">
      <c r="A4024" s="16"/>
      <c r="B4024" s="15"/>
      <c r="C4024" s="15"/>
      <c r="D4024" s="15"/>
      <c r="E4024" s="15"/>
    </row>
    <row r="4025" spans="1:5" ht="15.75">
      <c r="A4025" s="16"/>
      <c r="B4025" s="15"/>
      <c r="C4025" s="15"/>
      <c r="D4025" s="15"/>
      <c r="E4025" s="15"/>
    </row>
    <row r="4026" spans="1:5" ht="15.75">
      <c r="A4026" s="16"/>
      <c r="B4026" s="15"/>
      <c r="C4026" s="15"/>
      <c r="D4026" s="15"/>
      <c r="E4026" s="15"/>
    </row>
    <row r="4027" spans="1:5" ht="15.75">
      <c r="A4027" s="16"/>
      <c r="B4027" s="15"/>
      <c r="C4027" s="15"/>
      <c r="D4027" s="15"/>
      <c r="E4027" s="15"/>
    </row>
    <row r="4028" spans="1:5" ht="15.75">
      <c r="A4028" s="16"/>
      <c r="B4028" s="15"/>
      <c r="C4028" s="15"/>
      <c r="D4028" s="15"/>
      <c r="E4028" s="15"/>
    </row>
    <row r="4029" spans="1:5" ht="15.75">
      <c r="A4029" s="16"/>
      <c r="B4029" s="15"/>
      <c r="C4029" s="15"/>
      <c r="D4029" s="15"/>
      <c r="E4029" s="15"/>
    </row>
    <row r="4030" spans="1:5" ht="15.75">
      <c r="A4030" s="16"/>
      <c r="B4030" s="15"/>
      <c r="C4030" s="15"/>
      <c r="D4030" s="15"/>
      <c r="E4030" s="15"/>
    </row>
    <row r="4031" spans="1:5" ht="15.75">
      <c r="A4031" s="16"/>
      <c r="B4031" s="15"/>
      <c r="C4031" s="15"/>
      <c r="D4031" s="15"/>
      <c r="E4031" s="15"/>
    </row>
    <row r="4032" spans="1:5" ht="15.75">
      <c r="A4032" s="16"/>
      <c r="B4032" s="15"/>
      <c r="C4032" s="15"/>
      <c r="D4032" s="15"/>
      <c r="E4032" s="15"/>
    </row>
    <row r="4033" spans="1:5" ht="15.75">
      <c r="A4033" s="16"/>
      <c r="B4033" s="15"/>
      <c r="C4033" s="15"/>
      <c r="D4033" s="15"/>
      <c r="E4033" s="15"/>
    </row>
    <row r="4034" spans="1:5" ht="15.75">
      <c r="A4034" s="16"/>
      <c r="B4034" s="15"/>
      <c r="C4034" s="15"/>
      <c r="D4034" s="15"/>
      <c r="E4034" s="15"/>
    </row>
    <row r="4035" spans="1:5" ht="15.75">
      <c r="A4035" s="16"/>
      <c r="B4035" s="15"/>
      <c r="C4035" s="15"/>
      <c r="D4035" s="15"/>
      <c r="E4035" s="15"/>
    </row>
    <row r="4036" spans="1:5" ht="15.75">
      <c r="A4036" s="16"/>
      <c r="B4036" s="15"/>
      <c r="C4036" s="15"/>
      <c r="D4036" s="15"/>
      <c r="E4036" s="15"/>
    </row>
    <row r="4037" spans="1:5" ht="15.75">
      <c r="A4037" s="16"/>
      <c r="B4037" s="15"/>
      <c r="C4037" s="15"/>
      <c r="D4037" s="15"/>
      <c r="E4037" s="15"/>
    </row>
    <row r="4038" spans="1:5" ht="15.75">
      <c r="A4038" s="16"/>
      <c r="B4038" s="15"/>
      <c r="C4038" s="15"/>
      <c r="D4038" s="15"/>
      <c r="E4038" s="15"/>
    </row>
    <row r="4039" spans="1:5" ht="15.75">
      <c r="A4039" s="16"/>
      <c r="B4039" s="15"/>
      <c r="C4039" s="15"/>
      <c r="D4039" s="15"/>
      <c r="E4039" s="15"/>
    </row>
    <row r="4040" spans="1:5" ht="15.75">
      <c r="A4040" s="16"/>
      <c r="B4040" s="15"/>
      <c r="C4040" s="15"/>
      <c r="D4040" s="15"/>
      <c r="E4040" s="15"/>
    </row>
    <row r="4041" spans="1:5" ht="15.75">
      <c r="A4041" s="16"/>
      <c r="B4041" s="15"/>
      <c r="C4041" s="15"/>
      <c r="D4041" s="15"/>
      <c r="E4041" s="15"/>
    </row>
    <row r="4042" spans="1:5" ht="15.75">
      <c r="A4042" s="16"/>
      <c r="B4042" s="15"/>
      <c r="C4042" s="15"/>
      <c r="D4042" s="15"/>
      <c r="E4042" s="15"/>
    </row>
    <row r="4043" spans="1:5" ht="15.75">
      <c r="A4043" s="16"/>
      <c r="B4043" s="15"/>
      <c r="C4043" s="15"/>
      <c r="D4043" s="15"/>
      <c r="E4043" s="15"/>
    </row>
    <row r="4044" spans="1:5" ht="15.75">
      <c r="A4044" s="16"/>
      <c r="B4044" s="15"/>
      <c r="C4044" s="15"/>
      <c r="D4044" s="15"/>
      <c r="E4044" s="15"/>
    </row>
    <row r="4045" spans="1:5" ht="15.75">
      <c r="A4045" s="16"/>
      <c r="B4045" s="15"/>
      <c r="C4045" s="15"/>
      <c r="D4045" s="15"/>
      <c r="E4045" s="15"/>
    </row>
    <row r="4046" spans="1:5" ht="15.75">
      <c r="A4046" s="16"/>
      <c r="B4046" s="15"/>
      <c r="C4046" s="15"/>
      <c r="D4046" s="15"/>
      <c r="E4046" s="15"/>
    </row>
    <row r="4047" spans="1:5" ht="15.75">
      <c r="A4047" s="16"/>
      <c r="B4047" s="15"/>
      <c r="C4047" s="15"/>
      <c r="D4047" s="15"/>
      <c r="E4047" s="15"/>
    </row>
    <row r="4048" spans="1:5" ht="15.75">
      <c r="A4048" s="16"/>
      <c r="B4048" s="15"/>
      <c r="C4048" s="15"/>
      <c r="D4048" s="15"/>
      <c r="E4048" s="15"/>
    </row>
    <row r="4049" spans="1:5" ht="15.75">
      <c r="A4049" s="16"/>
      <c r="B4049" s="15"/>
      <c r="C4049" s="15"/>
      <c r="D4049" s="15"/>
      <c r="E4049" s="15"/>
    </row>
    <row r="4050" spans="1:5" ht="15.75">
      <c r="A4050" s="16"/>
      <c r="B4050" s="15"/>
      <c r="C4050" s="15"/>
      <c r="D4050" s="15"/>
      <c r="E4050" s="15"/>
    </row>
    <row r="4051" spans="1:5" ht="15.75">
      <c r="A4051" s="16"/>
      <c r="B4051" s="15"/>
      <c r="C4051" s="15"/>
      <c r="D4051" s="15"/>
      <c r="E4051" s="15"/>
    </row>
    <row r="4052" spans="1:5" ht="15.75">
      <c r="A4052" s="16"/>
      <c r="B4052" s="15"/>
      <c r="C4052" s="15"/>
      <c r="D4052" s="15"/>
      <c r="E4052" s="15"/>
    </row>
    <row r="4053" spans="1:5" ht="15.75">
      <c r="A4053" s="16"/>
      <c r="B4053" s="15"/>
      <c r="C4053" s="15"/>
      <c r="D4053" s="15"/>
      <c r="E4053" s="15"/>
    </row>
    <row r="4054" spans="1:5" ht="15.75">
      <c r="A4054" s="16"/>
      <c r="B4054" s="15"/>
      <c r="C4054" s="15"/>
      <c r="D4054" s="15"/>
      <c r="E4054" s="15"/>
    </row>
    <row r="4055" spans="1:5" ht="15.75">
      <c r="A4055" s="16"/>
      <c r="B4055" s="15"/>
      <c r="C4055" s="15"/>
      <c r="D4055" s="15"/>
      <c r="E4055" s="15"/>
    </row>
    <row r="4056" spans="1:5" ht="15.75">
      <c r="A4056" s="16"/>
      <c r="B4056" s="15"/>
      <c r="C4056" s="15"/>
      <c r="D4056" s="15"/>
      <c r="E4056" s="15"/>
    </row>
    <row r="4057" spans="1:5" ht="15.75">
      <c r="A4057" s="16"/>
      <c r="B4057" s="15"/>
      <c r="C4057" s="15"/>
      <c r="D4057" s="15"/>
      <c r="E4057" s="15"/>
    </row>
    <row r="4058" spans="1:5" ht="15.75">
      <c r="A4058" s="16"/>
      <c r="B4058" s="15"/>
      <c r="C4058" s="15"/>
      <c r="D4058" s="15"/>
      <c r="E4058" s="15"/>
    </row>
    <row r="4059" spans="1:5" ht="15.75">
      <c r="A4059" s="16"/>
      <c r="B4059" s="15"/>
      <c r="C4059" s="15"/>
      <c r="D4059" s="15"/>
      <c r="E4059" s="15"/>
    </row>
    <row r="4060" spans="1:5" ht="15.75">
      <c r="A4060" s="16"/>
      <c r="B4060" s="15"/>
      <c r="C4060" s="15"/>
      <c r="D4060" s="15"/>
      <c r="E4060" s="15"/>
    </row>
    <row r="4061" spans="1:5" ht="15.75">
      <c r="A4061" s="16"/>
      <c r="B4061" s="15"/>
      <c r="C4061" s="15"/>
      <c r="D4061" s="15"/>
      <c r="E4061" s="15"/>
    </row>
    <row r="4062" spans="1:5" ht="15.75">
      <c r="A4062" s="16"/>
      <c r="B4062" s="15"/>
      <c r="C4062" s="15"/>
      <c r="D4062" s="15"/>
      <c r="E4062" s="15"/>
    </row>
    <row r="4063" spans="1:5" ht="15.75">
      <c r="A4063" s="16"/>
      <c r="B4063" s="15"/>
      <c r="C4063" s="15"/>
      <c r="D4063" s="15"/>
      <c r="E4063" s="15"/>
    </row>
    <row r="4064" spans="1:5" ht="15.75">
      <c r="A4064" s="16"/>
      <c r="B4064" s="15"/>
      <c r="C4064" s="15"/>
      <c r="D4064" s="15"/>
      <c r="E4064" s="15"/>
    </row>
    <row r="4065" spans="1:5" ht="15.75">
      <c r="A4065" s="16"/>
      <c r="B4065" s="15"/>
      <c r="C4065" s="15"/>
      <c r="D4065" s="15"/>
      <c r="E4065" s="15"/>
    </row>
    <row r="4066" spans="1:5" ht="15.75">
      <c r="A4066" s="16"/>
      <c r="B4066" s="15"/>
      <c r="C4066" s="15"/>
      <c r="D4066" s="15"/>
      <c r="E4066" s="15"/>
    </row>
    <row r="4067" spans="1:5" ht="15.75">
      <c r="A4067" s="16"/>
      <c r="B4067" s="15"/>
      <c r="C4067" s="15"/>
      <c r="D4067" s="15"/>
      <c r="E4067" s="15"/>
    </row>
    <row r="4068" spans="1:5" ht="15.75">
      <c r="A4068" s="16"/>
      <c r="B4068" s="15"/>
      <c r="C4068" s="15"/>
      <c r="D4068" s="15"/>
      <c r="E4068" s="15"/>
    </row>
    <row r="4069" spans="1:5" ht="15.75">
      <c r="A4069" s="16"/>
      <c r="B4069" s="15"/>
      <c r="C4069" s="15"/>
      <c r="D4069" s="15"/>
      <c r="E4069" s="15"/>
    </row>
    <row r="4070" spans="1:5" ht="15.75">
      <c r="A4070" s="16"/>
      <c r="B4070" s="15"/>
      <c r="C4070" s="15"/>
      <c r="D4070" s="15"/>
      <c r="E4070" s="15"/>
    </row>
    <row r="4071" spans="1:5" ht="15.75">
      <c r="A4071" s="16"/>
      <c r="B4071" s="15"/>
      <c r="C4071" s="15"/>
      <c r="D4071" s="15"/>
      <c r="E4071" s="15"/>
    </row>
    <row r="4072" spans="1:5" ht="15.75">
      <c r="A4072" s="16"/>
      <c r="B4072" s="15"/>
      <c r="C4072" s="15"/>
      <c r="D4072" s="15"/>
      <c r="E4072" s="15"/>
    </row>
    <row r="4073" spans="1:5" ht="15.75">
      <c r="A4073" s="16"/>
      <c r="B4073" s="15"/>
      <c r="C4073" s="15"/>
      <c r="D4073" s="15"/>
      <c r="E4073" s="15"/>
    </row>
    <row r="4074" spans="1:5" ht="15.75">
      <c r="A4074" s="16"/>
      <c r="B4074" s="15"/>
      <c r="C4074" s="15"/>
      <c r="D4074" s="15"/>
      <c r="E4074" s="15"/>
    </row>
    <row r="4075" spans="1:5" ht="15.75">
      <c r="A4075" s="16"/>
      <c r="B4075" s="15"/>
      <c r="C4075" s="15"/>
      <c r="D4075" s="15"/>
      <c r="E4075" s="15"/>
    </row>
    <row r="4076" spans="1:5" ht="15.75">
      <c r="A4076" s="16"/>
      <c r="B4076" s="15"/>
      <c r="C4076" s="15"/>
      <c r="D4076" s="15"/>
      <c r="E4076" s="15"/>
    </row>
    <row r="4077" spans="1:5" ht="15.75">
      <c r="A4077" s="16"/>
      <c r="B4077" s="15"/>
      <c r="C4077" s="15"/>
      <c r="D4077" s="15"/>
      <c r="E4077" s="15"/>
    </row>
    <row r="4078" spans="1:5" ht="15.75">
      <c r="A4078" s="16"/>
      <c r="B4078" s="15"/>
      <c r="C4078" s="15"/>
      <c r="D4078" s="15"/>
      <c r="E4078" s="15"/>
    </row>
    <row r="4079" spans="1:5" ht="15.75">
      <c r="A4079" s="16"/>
      <c r="B4079" s="15"/>
      <c r="C4079" s="15"/>
      <c r="D4079" s="15"/>
      <c r="E4079" s="15"/>
    </row>
    <row r="4080" spans="1:5" ht="15.75">
      <c r="A4080" s="16"/>
      <c r="B4080" s="15"/>
      <c r="C4080" s="15"/>
      <c r="D4080" s="15"/>
      <c r="E4080" s="15"/>
    </row>
    <row r="4081" spans="1:5" ht="15.75">
      <c r="A4081" s="16"/>
      <c r="B4081" s="15"/>
      <c r="C4081" s="15"/>
      <c r="D4081" s="15"/>
      <c r="E4081" s="15"/>
    </row>
    <row r="4082" spans="1:5" ht="15.75">
      <c r="A4082" s="16"/>
      <c r="B4082" s="15"/>
      <c r="C4082" s="15"/>
      <c r="D4082" s="15"/>
      <c r="E4082" s="15"/>
    </row>
    <row r="4083" spans="1:5" ht="15.75">
      <c r="A4083" s="16"/>
      <c r="B4083" s="15"/>
      <c r="C4083" s="15"/>
      <c r="D4083" s="15"/>
      <c r="E4083" s="15"/>
    </row>
    <row r="4084" spans="1:5" ht="15.75">
      <c r="A4084" s="16"/>
      <c r="B4084" s="15"/>
      <c r="C4084" s="15"/>
      <c r="D4084" s="15"/>
      <c r="E4084" s="15"/>
    </row>
    <row r="4085" spans="1:5" ht="15.75">
      <c r="A4085" s="16"/>
      <c r="B4085" s="15"/>
      <c r="C4085" s="15"/>
      <c r="D4085" s="15"/>
      <c r="E4085" s="15"/>
    </row>
    <row r="4086" spans="1:5" ht="15.75">
      <c r="A4086" s="16"/>
      <c r="B4086" s="15"/>
      <c r="C4086" s="15"/>
      <c r="D4086" s="15"/>
      <c r="E4086" s="15"/>
    </row>
    <row r="4087" spans="1:5" ht="15.75">
      <c r="A4087" s="16"/>
      <c r="B4087" s="15"/>
      <c r="C4087" s="15"/>
      <c r="D4087" s="15"/>
      <c r="E4087" s="15"/>
    </row>
    <row r="4088" spans="1:5" ht="15.75">
      <c r="A4088" s="16"/>
      <c r="B4088" s="15"/>
      <c r="C4088" s="15"/>
      <c r="D4088" s="15"/>
      <c r="E4088" s="15"/>
    </row>
    <row r="4089" spans="1:5" ht="15.75">
      <c r="A4089" s="16"/>
      <c r="B4089" s="15"/>
      <c r="C4089" s="15"/>
      <c r="D4089" s="15"/>
      <c r="E4089" s="15"/>
    </row>
    <row r="4090" spans="1:5" ht="15.75">
      <c r="A4090" s="16"/>
      <c r="B4090" s="15"/>
      <c r="C4090" s="15"/>
      <c r="D4090" s="15"/>
      <c r="E4090" s="15"/>
    </row>
    <row r="4091" spans="1:5" ht="15.75">
      <c r="A4091" s="16"/>
      <c r="B4091" s="15"/>
      <c r="C4091" s="15"/>
      <c r="D4091" s="15"/>
      <c r="E4091" s="15"/>
    </row>
    <row r="4092" spans="1:5" ht="15.75">
      <c r="A4092" s="16"/>
      <c r="B4092" s="15"/>
      <c r="C4092" s="15"/>
      <c r="D4092" s="15"/>
      <c r="E4092" s="15"/>
    </row>
    <row r="4093" spans="1:5" ht="15.75">
      <c r="A4093" s="16"/>
      <c r="B4093" s="15"/>
      <c r="C4093" s="15"/>
      <c r="D4093" s="15"/>
      <c r="E4093" s="15"/>
    </row>
    <row r="4094" spans="1:5" ht="15.75">
      <c r="A4094" s="16"/>
      <c r="B4094" s="15"/>
      <c r="C4094" s="15"/>
      <c r="D4094" s="15"/>
      <c r="E4094" s="15"/>
    </row>
    <row r="4095" spans="1:5" ht="15.75">
      <c r="A4095" s="16"/>
      <c r="B4095" s="15"/>
      <c r="C4095" s="15"/>
      <c r="D4095" s="15"/>
      <c r="E4095" s="15"/>
    </row>
    <row r="4096" spans="1:5" ht="15.75">
      <c r="A4096" s="16"/>
      <c r="B4096" s="15"/>
      <c r="C4096" s="15"/>
      <c r="D4096" s="15"/>
      <c r="E4096" s="15"/>
    </row>
    <row r="4097" spans="1:5" ht="15.75">
      <c r="A4097" s="16"/>
      <c r="B4097" s="15"/>
      <c r="C4097" s="15"/>
      <c r="D4097" s="15"/>
      <c r="E4097" s="15"/>
    </row>
    <row r="4098" spans="1:5" ht="15.75">
      <c r="A4098" s="16"/>
      <c r="B4098" s="15"/>
      <c r="C4098" s="15"/>
      <c r="D4098" s="15"/>
      <c r="E4098" s="15"/>
    </row>
    <row r="4099" spans="1:5" ht="15.75">
      <c r="A4099" s="16"/>
      <c r="B4099" s="15"/>
      <c r="C4099" s="15"/>
      <c r="D4099" s="15"/>
      <c r="E4099" s="15"/>
    </row>
    <row r="4100" spans="1:5" ht="15.75">
      <c r="A4100" s="16"/>
      <c r="B4100" s="15"/>
      <c r="C4100" s="15"/>
      <c r="D4100" s="15"/>
      <c r="E4100" s="15"/>
    </row>
    <row r="4101" spans="1:5" ht="15.75">
      <c r="A4101" s="16"/>
      <c r="B4101" s="15"/>
      <c r="C4101" s="15"/>
      <c r="D4101" s="15"/>
      <c r="E4101" s="15"/>
    </row>
    <row r="4102" spans="1:5" ht="15.75">
      <c r="A4102" s="16"/>
      <c r="B4102" s="15"/>
      <c r="C4102" s="15"/>
      <c r="D4102" s="15"/>
      <c r="E4102" s="15"/>
    </row>
    <row r="4103" spans="1:5" ht="15.75">
      <c r="A4103" s="16"/>
      <c r="B4103" s="15"/>
      <c r="C4103" s="15"/>
      <c r="D4103" s="15"/>
      <c r="E4103" s="15"/>
    </row>
    <row r="4104" spans="1:5" ht="15.75">
      <c r="A4104" s="16"/>
      <c r="B4104" s="15"/>
      <c r="C4104" s="15"/>
      <c r="D4104" s="15"/>
      <c r="E4104" s="15"/>
    </row>
    <row r="4105" spans="1:5" ht="15.75">
      <c r="A4105" s="16"/>
      <c r="B4105" s="15"/>
      <c r="C4105" s="15"/>
      <c r="D4105" s="15"/>
      <c r="E4105" s="15"/>
    </row>
    <row r="4106" spans="1:5" ht="15.75">
      <c r="A4106" s="16"/>
      <c r="B4106" s="15"/>
      <c r="C4106" s="15"/>
      <c r="D4106" s="15"/>
      <c r="E4106" s="15"/>
    </row>
    <row r="4107" spans="1:5" ht="15.75">
      <c r="A4107" s="16"/>
      <c r="B4107" s="15"/>
      <c r="C4107" s="15"/>
      <c r="D4107" s="15"/>
      <c r="E4107" s="15"/>
    </row>
    <row r="4108" spans="1:5" ht="15.75">
      <c r="A4108" s="16"/>
      <c r="B4108" s="15"/>
      <c r="C4108" s="15"/>
      <c r="D4108" s="15"/>
      <c r="E4108" s="15"/>
    </row>
    <row r="4109" spans="1:5" ht="15.75">
      <c r="A4109" s="16"/>
      <c r="B4109" s="15"/>
      <c r="C4109" s="15"/>
      <c r="D4109" s="15"/>
      <c r="E4109" s="15"/>
    </row>
    <row r="4110" spans="1:5" ht="15.75">
      <c r="A4110" s="16"/>
      <c r="B4110" s="15"/>
      <c r="C4110" s="15"/>
      <c r="D4110" s="15"/>
      <c r="E4110" s="15"/>
    </row>
    <row r="4111" spans="1:5" ht="15.75">
      <c r="A4111" s="16"/>
      <c r="B4111" s="15"/>
      <c r="C4111" s="15"/>
      <c r="D4111" s="15"/>
      <c r="E4111" s="15"/>
    </row>
    <row r="4112" spans="1:5" ht="15.75">
      <c r="A4112" s="16"/>
      <c r="B4112" s="15"/>
      <c r="C4112" s="15"/>
      <c r="D4112" s="15"/>
      <c r="E4112" s="15"/>
    </row>
    <row r="4113" spans="1:5" ht="15.75">
      <c r="A4113" s="16"/>
      <c r="B4113" s="15"/>
      <c r="C4113" s="15"/>
      <c r="D4113" s="15"/>
      <c r="E4113" s="15"/>
    </row>
    <row r="4114" spans="1:5" ht="15.75">
      <c r="A4114" s="16"/>
      <c r="B4114" s="15"/>
      <c r="C4114" s="15"/>
      <c r="D4114" s="15"/>
      <c r="E4114" s="15"/>
    </row>
    <row r="4115" spans="1:5" ht="15.75">
      <c r="A4115" s="16"/>
      <c r="B4115" s="15"/>
      <c r="C4115" s="15"/>
      <c r="D4115" s="15"/>
      <c r="E4115" s="15"/>
    </row>
    <row r="4116" spans="1:5" ht="15.75">
      <c r="A4116" s="16"/>
      <c r="B4116" s="15"/>
      <c r="C4116" s="15"/>
      <c r="D4116" s="15"/>
      <c r="E4116" s="15"/>
    </row>
    <row r="4117" spans="1:5" ht="15.75">
      <c r="A4117" s="16"/>
      <c r="B4117" s="15"/>
      <c r="C4117" s="15"/>
      <c r="D4117" s="15"/>
      <c r="E4117" s="15"/>
    </row>
    <row r="4118" spans="1:5" ht="15.75">
      <c r="A4118" s="16"/>
      <c r="B4118" s="15"/>
      <c r="C4118" s="15"/>
      <c r="D4118" s="15"/>
      <c r="E4118" s="15"/>
    </row>
    <row r="4119" spans="1:5" ht="15.75">
      <c r="A4119" s="16"/>
      <c r="B4119" s="15"/>
      <c r="C4119" s="15"/>
      <c r="D4119" s="15"/>
      <c r="E4119" s="15"/>
    </row>
    <row r="4120" spans="1:5" ht="15.75">
      <c r="A4120" s="16"/>
      <c r="B4120" s="15"/>
      <c r="C4120" s="15"/>
      <c r="D4120" s="15"/>
      <c r="E4120" s="15"/>
    </row>
    <row r="4121" spans="1:5" ht="15.75">
      <c r="A4121" s="16"/>
      <c r="B4121" s="15"/>
      <c r="C4121" s="15"/>
      <c r="D4121" s="15"/>
      <c r="E4121" s="15"/>
    </row>
    <row r="4122" spans="1:5" ht="15.75">
      <c r="A4122" s="16"/>
      <c r="B4122" s="15"/>
      <c r="C4122" s="15"/>
      <c r="D4122" s="15"/>
      <c r="E4122" s="15"/>
    </row>
    <row r="4123" spans="1:5" ht="15.75">
      <c r="A4123" s="16"/>
      <c r="B4123" s="15"/>
      <c r="C4123" s="15"/>
      <c r="D4123" s="15"/>
      <c r="E4123" s="15"/>
    </row>
    <row r="4124" spans="1:5" ht="15.75">
      <c r="A4124" s="16"/>
      <c r="B4124" s="15"/>
      <c r="C4124" s="15"/>
      <c r="D4124" s="15"/>
      <c r="E4124" s="15"/>
    </row>
    <row r="4125" spans="1:5" ht="15.75">
      <c r="A4125" s="16"/>
      <c r="B4125" s="15"/>
      <c r="C4125" s="15"/>
      <c r="D4125" s="15"/>
      <c r="E4125" s="15"/>
    </row>
    <row r="4126" spans="1:5" ht="15.75">
      <c r="A4126" s="16"/>
      <c r="B4126" s="15"/>
      <c r="C4126" s="15"/>
      <c r="D4126" s="15"/>
      <c r="E4126" s="15"/>
    </row>
    <row r="4127" spans="1:5" ht="15.75">
      <c r="A4127" s="16"/>
      <c r="B4127" s="15"/>
      <c r="C4127" s="15"/>
      <c r="D4127" s="15"/>
      <c r="E4127" s="15"/>
    </row>
    <row r="4128" spans="1:5" ht="15.75">
      <c r="A4128" s="16"/>
      <c r="B4128" s="15"/>
      <c r="C4128" s="15"/>
      <c r="D4128" s="15"/>
      <c r="E4128" s="15"/>
    </row>
    <row r="4129" spans="1:5" ht="15.75">
      <c r="A4129" s="16"/>
      <c r="B4129" s="15"/>
      <c r="C4129" s="15"/>
      <c r="D4129" s="15"/>
      <c r="E4129" s="15"/>
    </row>
    <row r="4130" spans="1:5" ht="15.75">
      <c r="A4130" s="16"/>
      <c r="B4130" s="15"/>
      <c r="C4130" s="15"/>
      <c r="D4130" s="15"/>
      <c r="E4130" s="15"/>
    </row>
    <row r="4131" spans="1:5" ht="15.75">
      <c r="A4131" s="16"/>
      <c r="B4131" s="15"/>
      <c r="C4131" s="15"/>
      <c r="D4131" s="15"/>
      <c r="E4131" s="15"/>
    </row>
    <row r="4132" spans="1:5" ht="15.75">
      <c r="A4132" s="16"/>
      <c r="B4132" s="15"/>
      <c r="C4132" s="15"/>
      <c r="D4132" s="15"/>
      <c r="E4132" s="15"/>
    </row>
    <row r="4133" spans="1:5" ht="15.75">
      <c r="A4133" s="16"/>
      <c r="B4133" s="15"/>
      <c r="C4133" s="15"/>
      <c r="D4133" s="15"/>
      <c r="E4133" s="15"/>
    </row>
    <row r="4134" spans="1:5" ht="15.75">
      <c r="A4134" s="16"/>
      <c r="B4134" s="15"/>
      <c r="C4134" s="15"/>
      <c r="D4134" s="15"/>
      <c r="E4134" s="15"/>
    </row>
    <row r="4135" spans="1:5" ht="15.75">
      <c r="A4135" s="16"/>
      <c r="B4135" s="15"/>
      <c r="C4135" s="15"/>
      <c r="D4135" s="15"/>
      <c r="E4135" s="15"/>
    </row>
    <row r="4136" spans="1:5" ht="15.75">
      <c r="A4136" s="16"/>
      <c r="B4136" s="15"/>
      <c r="C4136" s="15"/>
      <c r="D4136" s="15"/>
      <c r="E4136" s="15"/>
    </row>
    <row r="4137" spans="1:5" ht="15.75">
      <c r="A4137" s="16"/>
      <c r="B4137" s="15"/>
      <c r="C4137" s="15"/>
      <c r="D4137" s="15"/>
      <c r="E4137" s="15"/>
    </row>
    <row r="4138" spans="1:5" ht="15.75">
      <c r="A4138" s="16"/>
      <c r="B4138" s="15"/>
      <c r="C4138" s="15"/>
      <c r="D4138" s="15"/>
      <c r="E4138" s="15"/>
    </row>
    <row r="4139" spans="1:5" ht="15.75">
      <c r="A4139" s="16"/>
      <c r="B4139" s="15"/>
      <c r="C4139" s="15"/>
      <c r="D4139" s="15"/>
      <c r="E4139" s="15"/>
    </row>
    <row r="4140" spans="1:5" ht="15.75">
      <c r="A4140" s="16"/>
      <c r="B4140" s="15"/>
      <c r="C4140" s="15"/>
      <c r="D4140" s="15"/>
      <c r="E4140" s="15"/>
    </row>
    <row r="4141" spans="1:5" ht="15.75">
      <c r="A4141" s="16"/>
      <c r="B4141" s="15"/>
      <c r="C4141" s="15"/>
      <c r="D4141" s="15"/>
      <c r="E4141" s="15"/>
    </row>
    <row r="4142" spans="1:5" ht="15.75">
      <c r="A4142" s="16"/>
      <c r="B4142" s="15"/>
      <c r="C4142" s="15"/>
      <c r="D4142" s="15"/>
      <c r="E4142" s="15"/>
    </row>
    <row r="4143" spans="1:5" ht="15.75">
      <c r="A4143" s="16"/>
      <c r="B4143" s="15"/>
      <c r="C4143" s="15"/>
      <c r="D4143" s="15"/>
      <c r="E4143" s="15"/>
    </row>
    <row r="4144" spans="1:5" ht="15.75">
      <c r="A4144" s="16"/>
      <c r="B4144" s="15"/>
      <c r="C4144" s="15"/>
      <c r="D4144" s="15"/>
      <c r="E4144" s="15"/>
    </row>
    <row r="4145" spans="1:5" ht="15.75">
      <c r="A4145" s="16"/>
      <c r="B4145" s="15"/>
      <c r="C4145" s="15"/>
      <c r="D4145" s="15"/>
      <c r="E4145" s="15"/>
    </row>
    <row r="4146" spans="1:5" ht="15.75">
      <c r="A4146" s="16"/>
      <c r="B4146" s="15"/>
      <c r="C4146" s="15"/>
      <c r="D4146" s="15"/>
      <c r="E4146" s="15"/>
    </row>
    <row r="4147" spans="1:5" ht="15.75">
      <c r="A4147" s="16"/>
      <c r="B4147" s="15"/>
      <c r="C4147" s="15"/>
      <c r="D4147" s="15"/>
      <c r="E4147" s="15"/>
    </row>
    <row r="4148" spans="1:5" ht="15.75">
      <c r="A4148" s="16"/>
      <c r="B4148" s="15"/>
      <c r="C4148" s="15"/>
      <c r="D4148" s="15"/>
      <c r="E4148" s="15"/>
    </row>
    <row r="4149" spans="1:5" ht="15.75">
      <c r="A4149" s="16"/>
      <c r="B4149" s="15"/>
      <c r="C4149" s="15"/>
      <c r="D4149" s="15"/>
      <c r="E4149" s="15"/>
    </row>
    <row r="4150" spans="1:5" ht="15.75">
      <c r="A4150" s="16"/>
      <c r="B4150" s="15"/>
      <c r="C4150" s="15"/>
      <c r="D4150" s="15"/>
      <c r="E4150" s="15"/>
    </row>
    <row r="4151" spans="1:5" ht="15.75">
      <c r="A4151" s="16"/>
      <c r="B4151" s="15"/>
      <c r="C4151" s="15"/>
      <c r="D4151" s="15"/>
      <c r="E4151" s="15"/>
    </row>
    <row r="4152" spans="1:5" ht="15.75">
      <c r="A4152" s="16"/>
      <c r="B4152" s="15"/>
      <c r="C4152" s="15"/>
      <c r="D4152" s="15"/>
      <c r="E4152" s="15"/>
    </row>
    <row r="4153" spans="1:5" ht="15.75">
      <c r="A4153" s="16"/>
      <c r="B4153" s="15"/>
      <c r="C4153" s="15"/>
      <c r="D4153" s="15"/>
      <c r="E4153" s="15"/>
    </row>
    <row r="4154" spans="1:5" ht="15.75">
      <c r="A4154" s="16"/>
      <c r="B4154" s="15"/>
      <c r="C4154" s="15"/>
      <c r="D4154" s="15"/>
      <c r="E4154" s="15"/>
    </row>
    <row r="4155" spans="1:5" ht="15.75">
      <c r="A4155" s="16"/>
      <c r="B4155" s="15"/>
      <c r="C4155" s="15"/>
      <c r="D4155" s="15"/>
      <c r="E4155" s="15"/>
    </row>
    <row r="4156" spans="1:5" ht="15.75">
      <c r="A4156" s="16"/>
      <c r="B4156" s="15"/>
      <c r="C4156" s="15"/>
      <c r="D4156" s="15"/>
      <c r="E4156" s="15"/>
    </row>
    <row r="4157" spans="1:5" ht="15.75">
      <c r="A4157" s="16"/>
      <c r="B4157" s="15"/>
      <c r="C4157" s="15"/>
      <c r="D4157" s="15"/>
      <c r="E4157" s="15"/>
    </row>
    <row r="4158" spans="1:5" ht="15.75">
      <c r="A4158" s="16"/>
      <c r="B4158" s="15"/>
      <c r="C4158" s="15"/>
      <c r="D4158" s="15"/>
      <c r="E4158" s="15"/>
    </row>
    <row r="4159" spans="1:5" ht="15.75">
      <c r="A4159" s="16"/>
      <c r="B4159" s="15"/>
      <c r="C4159" s="15"/>
      <c r="D4159" s="15"/>
      <c r="E4159" s="15"/>
    </row>
    <row r="4160" spans="1:5" ht="15.75">
      <c r="A4160" s="16"/>
      <c r="B4160" s="15"/>
      <c r="C4160" s="15"/>
      <c r="D4160" s="15"/>
      <c r="E4160" s="15"/>
    </row>
    <row r="4161" spans="1:5" ht="15.75">
      <c r="A4161" s="16"/>
      <c r="B4161" s="15"/>
      <c r="C4161" s="15"/>
      <c r="D4161" s="15"/>
      <c r="E4161" s="15"/>
    </row>
    <row r="4162" spans="1:5" ht="15.75">
      <c r="A4162" s="16"/>
      <c r="B4162" s="15"/>
      <c r="C4162" s="15"/>
      <c r="D4162" s="15"/>
      <c r="E4162" s="15"/>
    </row>
    <row r="4163" spans="1:5" ht="15.75">
      <c r="A4163" s="16"/>
      <c r="B4163" s="15"/>
      <c r="C4163" s="15"/>
      <c r="D4163" s="15"/>
      <c r="E4163" s="15"/>
    </row>
    <row r="4164" spans="1:5" ht="15.75">
      <c r="A4164" s="16"/>
      <c r="B4164" s="15"/>
      <c r="C4164" s="15"/>
      <c r="D4164" s="15"/>
      <c r="E4164" s="15"/>
    </row>
    <row r="4165" spans="1:5" ht="15.75">
      <c r="A4165" s="16"/>
      <c r="B4165" s="15"/>
      <c r="C4165" s="15"/>
      <c r="D4165" s="15"/>
      <c r="E4165" s="15"/>
    </row>
    <row r="4166" spans="1:5" ht="15.75">
      <c r="A4166" s="16"/>
      <c r="B4166" s="15"/>
      <c r="C4166" s="15"/>
      <c r="D4166" s="15"/>
      <c r="E4166" s="15"/>
    </row>
    <row r="4167" spans="1:5" ht="15.75">
      <c r="A4167" s="16"/>
      <c r="B4167" s="15"/>
      <c r="C4167" s="15"/>
      <c r="D4167" s="15"/>
      <c r="E4167" s="15"/>
    </row>
    <row r="4168" spans="1:5" ht="15.75">
      <c r="A4168" s="16"/>
      <c r="B4168" s="15"/>
      <c r="C4168" s="15"/>
      <c r="D4168" s="15"/>
      <c r="E4168" s="15"/>
    </row>
    <row r="4169" spans="1:5" ht="15.75">
      <c r="A4169" s="16"/>
      <c r="B4169" s="15"/>
      <c r="C4169" s="15"/>
      <c r="D4169" s="15"/>
      <c r="E4169" s="15"/>
    </row>
    <row r="4170" spans="1:5" ht="15.75">
      <c r="A4170" s="16"/>
      <c r="B4170" s="15"/>
      <c r="C4170" s="15"/>
      <c r="D4170" s="15"/>
      <c r="E4170" s="15"/>
    </row>
    <row r="4171" spans="1:5" ht="15.75">
      <c r="A4171" s="16"/>
      <c r="B4171" s="15"/>
      <c r="C4171" s="15"/>
      <c r="D4171" s="15"/>
      <c r="E4171" s="15"/>
    </row>
    <row r="4172" spans="1:5" ht="15.75">
      <c r="A4172" s="16"/>
      <c r="B4172" s="15"/>
      <c r="C4172" s="15"/>
      <c r="D4172" s="15"/>
      <c r="E4172" s="15"/>
    </row>
    <row r="4173" spans="1:5" ht="15.75">
      <c r="A4173" s="16"/>
      <c r="B4173" s="15"/>
      <c r="C4173" s="15"/>
      <c r="D4173" s="15"/>
      <c r="E4173" s="15"/>
    </row>
    <row r="4174" spans="1:5" ht="15.75">
      <c r="A4174" s="16"/>
      <c r="B4174" s="15"/>
      <c r="C4174" s="15"/>
      <c r="D4174" s="15"/>
      <c r="E4174" s="15"/>
    </row>
    <row r="4175" spans="1:5" ht="15.75">
      <c r="A4175" s="16"/>
      <c r="B4175" s="15"/>
      <c r="C4175" s="15"/>
      <c r="D4175" s="15"/>
      <c r="E4175" s="15"/>
    </row>
    <row r="4176" spans="1:5" ht="15.75">
      <c r="A4176" s="16"/>
      <c r="B4176" s="15"/>
      <c r="C4176" s="15"/>
      <c r="D4176" s="15"/>
      <c r="E4176" s="15"/>
    </row>
    <row r="4177" spans="1:5" ht="15.75">
      <c r="A4177" s="16"/>
      <c r="B4177" s="15"/>
      <c r="C4177" s="15"/>
      <c r="D4177" s="15"/>
      <c r="E4177" s="15"/>
    </row>
    <row r="4178" spans="1:5" ht="15.75">
      <c r="A4178" s="16"/>
      <c r="B4178" s="15"/>
      <c r="C4178" s="15"/>
      <c r="D4178" s="15"/>
      <c r="E4178" s="15"/>
    </row>
    <row r="4179" spans="1:5" ht="15.75">
      <c r="A4179" s="16"/>
      <c r="B4179" s="15"/>
      <c r="C4179" s="15"/>
      <c r="D4179" s="15"/>
      <c r="E4179" s="15"/>
    </row>
    <row r="4180" spans="1:5" ht="15.75">
      <c r="A4180" s="16"/>
      <c r="B4180" s="15"/>
      <c r="C4180" s="15"/>
      <c r="D4180" s="15"/>
      <c r="E4180" s="15"/>
    </row>
    <row r="4181" spans="1:5" ht="15.75">
      <c r="A4181" s="16"/>
      <c r="B4181" s="15"/>
      <c r="C4181" s="15"/>
      <c r="D4181" s="15"/>
      <c r="E4181" s="15"/>
    </row>
    <row r="4182" spans="1:5" ht="15.75">
      <c r="A4182" s="16"/>
      <c r="B4182" s="15"/>
      <c r="C4182" s="15"/>
      <c r="D4182" s="15"/>
      <c r="E4182" s="15"/>
    </row>
    <row r="4183" spans="1:5" ht="15.75">
      <c r="A4183" s="16"/>
      <c r="B4183" s="15"/>
      <c r="C4183" s="15"/>
      <c r="D4183" s="15"/>
      <c r="E4183" s="15"/>
    </row>
    <row r="4184" spans="1:5" ht="15.75">
      <c r="A4184" s="16"/>
      <c r="B4184" s="15"/>
      <c r="C4184" s="15"/>
      <c r="D4184" s="15"/>
      <c r="E4184" s="15"/>
    </row>
    <row r="4185" spans="1:5" ht="15.75">
      <c r="A4185" s="16"/>
      <c r="B4185" s="15"/>
      <c r="C4185" s="15"/>
      <c r="D4185" s="15"/>
      <c r="E4185" s="15"/>
    </row>
    <row r="4186" spans="1:5" ht="15.75">
      <c r="A4186" s="16"/>
      <c r="B4186" s="15"/>
      <c r="C4186" s="15"/>
      <c r="D4186" s="15"/>
      <c r="E4186" s="15"/>
    </row>
    <row r="4187" spans="1:5" ht="15.75">
      <c r="A4187" s="16"/>
      <c r="B4187" s="15"/>
      <c r="C4187" s="15"/>
      <c r="D4187" s="15"/>
      <c r="E4187" s="15"/>
    </row>
    <row r="4188" spans="1:5" ht="15.75">
      <c r="A4188" s="16"/>
      <c r="B4188" s="15"/>
      <c r="C4188" s="15"/>
      <c r="D4188" s="15"/>
      <c r="E4188" s="15"/>
    </row>
    <row r="4189" spans="1:5" ht="15.75">
      <c r="A4189" s="16"/>
      <c r="B4189" s="15"/>
      <c r="C4189" s="15"/>
      <c r="D4189" s="15"/>
      <c r="E4189" s="15"/>
    </row>
    <row r="4190" spans="1:5" ht="15.75">
      <c r="A4190" s="16"/>
      <c r="B4190" s="15"/>
      <c r="C4190" s="15"/>
      <c r="D4190" s="15"/>
      <c r="E4190" s="15"/>
    </row>
    <row r="4191" spans="1:5" ht="15.75">
      <c r="A4191" s="16"/>
      <c r="B4191" s="15"/>
      <c r="C4191" s="15"/>
      <c r="D4191" s="15"/>
      <c r="E4191" s="15"/>
    </row>
    <row r="4192" spans="1:5" ht="15.75">
      <c r="A4192" s="16"/>
      <c r="B4192" s="15"/>
      <c r="C4192" s="15"/>
      <c r="D4192" s="15"/>
      <c r="E4192" s="15"/>
    </row>
    <row r="4193" spans="1:5" ht="15.75">
      <c r="A4193" s="16"/>
      <c r="B4193" s="15"/>
      <c r="C4193" s="15"/>
      <c r="D4193" s="15"/>
      <c r="E4193" s="15"/>
    </row>
    <row r="4194" spans="1:5" ht="15.75">
      <c r="A4194" s="16"/>
      <c r="B4194" s="15"/>
      <c r="C4194" s="15"/>
      <c r="D4194" s="15"/>
      <c r="E4194" s="15"/>
    </row>
    <row r="4195" spans="1:5" ht="15.75">
      <c r="A4195" s="16"/>
      <c r="B4195" s="15"/>
      <c r="C4195" s="15"/>
      <c r="D4195" s="15"/>
      <c r="E4195" s="15"/>
    </row>
    <row r="4196" spans="1:5" ht="15.75">
      <c r="A4196" s="16"/>
      <c r="B4196" s="15"/>
      <c r="C4196" s="15"/>
      <c r="D4196" s="15"/>
      <c r="E4196" s="15"/>
    </row>
    <row r="4197" spans="1:5" ht="15.75">
      <c r="A4197" s="16"/>
      <c r="B4197" s="15"/>
      <c r="C4197" s="15"/>
      <c r="D4197" s="15"/>
      <c r="E4197" s="15"/>
    </row>
    <row r="4198" spans="1:5" ht="15.75">
      <c r="A4198" s="16"/>
      <c r="B4198" s="15"/>
      <c r="C4198" s="15"/>
      <c r="D4198" s="15"/>
      <c r="E4198" s="15"/>
    </row>
    <row r="4199" spans="1:5" ht="15.75">
      <c r="A4199" s="16"/>
      <c r="B4199" s="15"/>
      <c r="C4199" s="15"/>
      <c r="D4199" s="15"/>
      <c r="E4199" s="15"/>
    </row>
    <row r="4200" spans="1:5" ht="15.75">
      <c r="A4200" s="16"/>
      <c r="B4200" s="15"/>
      <c r="C4200" s="15"/>
      <c r="D4200" s="15"/>
      <c r="E4200" s="15"/>
    </row>
    <row r="4201" spans="1:5" ht="15.75">
      <c r="A4201" s="16"/>
      <c r="B4201" s="15"/>
      <c r="C4201" s="15"/>
      <c r="D4201" s="15"/>
      <c r="E4201" s="15"/>
    </row>
    <row r="4202" spans="1:5" ht="15.75">
      <c r="A4202" s="16"/>
      <c r="B4202" s="15"/>
      <c r="C4202" s="15"/>
      <c r="D4202" s="15"/>
      <c r="E4202" s="15"/>
    </row>
    <row r="4203" spans="1:5" ht="15.75">
      <c r="A4203" s="16"/>
      <c r="B4203" s="15"/>
      <c r="C4203" s="15"/>
      <c r="D4203" s="15"/>
      <c r="E4203" s="15"/>
    </row>
    <row r="4204" spans="1:5" ht="15.75">
      <c r="A4204" s="16"/>
      <c r="B4204" s="15"/>
      <c r="C4204" s="15"/>
      <c r="D4204" s="15"/>
      <c r="E4204" s="15"/>
    </row>
    <row r="4205" spans="1:5" ht="15.75">
      <c r="A4205" s="16"/>
      <c r="B4205" s="15"/>
      <c r="C4205" s="15"/>
      <c r="D4205" s="15"/>
      <c r="E4205" s="15"/>
    </row>
    <row r="4206" spans="1:5" ht="15.75">
      <c r="A4206" s="16"/>
      <c r="B4206" s="15"/>
      <c r="C4206" s="15"/>
      <c r="D4206" s="15"/>
      <c r="E4206" s="15"/>
    </row>
    <row r="4207" spans="1:5" ht="15.75">
      <c r="A4207" s="16"/>
      <c r="B4207" s="15"/>
      <c r="C4207" s="15"/>
      <c r="D4207" s="15"/>
      <c r="E4207" s="15"/>
    </row>
    <row r="4208" spans="1:5" ht="15.75">
      <c r="A4208" s="16"/>
      <c r="B4208" s="15"/>
      <c r="C4208" s="15"/>
      <c r="D4208" s="15"/>
      <c r="E4208" s="15"/>
    </row>
    <row r="4209" spans="1:5" ht="15.75">
      <c r="A4209" s="16"/>
      <c r="B4209" s="15"/>
      <c r="C4209" s="15"/>
      <c r="D4209" s="15"/>
      <c r="E4209" s="15"/>
    </row>
    <row r="4210" spans="1:5" ht="15.75">
      <c r="A4210" s="16"/>
      <c r="B4210" s="15"/>
      <c r="C4210" s="15"/>
      <c r="D4210" s="15"/>
      <c r="E4210" s="15"/>
    </row>
    <row r="4211" spans="1:5" ht="15.75">
      <c r="A4211" s="16"/>
      <c r="B4211" s="15"/>
      <c r="C4211" s="15"/>
      <c r="D4211" s="15"/>
      <c r="E4211" s="15"/>
    </row>
    <row r="4212" spans="1:5" ht="15.75">
      <c r="A4212" s="16"/>
      <c r="B4212" s="15"/>
      <c r="C4212" s="15"/>
      <c r="D4212" s="15"/>
      <c r="E4212" s="15"/>
    </row>
    <row r="4213" spans="1:5" ht="15.75">
      <c r="A4213" s="16"/>
      <c r="B4213" s="15"/>
      <c r="C4213" s="15"/>
      <c r="D4213" s="15"/>
      <c r="E4213" s="15"/>
    </row>
    <row r="4214" spans="1:5" ht="15.75">
      <c r="A4214" s="16"/>
      <c r="B4214" s="15"/>
      <c r="C4214" s="15"/>
      <c r="D4214" s="15"/>
      <c r="E4214" s="15"/>
    </row>
    <row r="4215" spans="1:5" ht="15.75">
      <c r="A4215" s="16"/>
      <c r="B4215" s="15"/>
      <c r="C4215" s="15"/>
      <c r="D4215" s="15"/>
      <c r="E4215" s="15"/>
    </row>
    <row r="4216" spans="1:5" ht="15.75">
      <c r="A4216" s="16"/>
      <c r="B4216" s="15"/>
      <c r="C4216" s="15"/>
      <c r="D4216" s="15"/>
      <c r="E4216" s="15"/>
    </row>
    <row r="4217" spans="1:5" ht="15.75">
      <c r="A4217" s="16"/>
      <c r="B4217" s="15"/>
      <c r="C4217" s="15"/>
      <c r="D4217" s="15"/>
      <c r="E4217" s="15"/>
    </row>
    <row r="4218" spans="1:5" ht="15.75">
      <c r="A4218" s="16"/>
      <c r="B4218" s="15"/>
      <c r="C4218" s="15"/>
      <c r="D4218" s="15"/>
      <c r="E4218" s="15"/>
    </row>
    <row r="4219" spans="1:5" ht="15.75">
      <c r="A4219" s="16"/>
      <c r="B4219" s="15"/>
      <c r="C4219" s="15"/>
      <c r="D4219" s="15"/>
      <c r="E4219" s="15"/>
    </row>
    <row r="4220" spans="1:5" ht="15.75">
      <c r="A4220" s="16"/>
      <c r="B4220" s="15"/>
      <c r="C4220" s="15"/>
      <c r="D4220" s="15"/>
      <c r="E4220" s="15"/>
    </row>
    <row r="4221" spans="1:5" ht="15.75">
      <c r="A4221" s="16"/>
      <c r="B4221" s="15"/>
      <c r="C4221" s="15"/>
      <c r="D4221" s="15"/>
      <c r="E4221" s="15"/>
    </row>
    <row r="4222" spans="1:5" ht="15.75">
      <c r="A4222" s="16"/>
      <c r="B4222" s="15"/>
      <c r="C4222" s="15"/>
      <c r="D4222" s="15"/>
      <c r="E4222" s="15"/>
    </row>
    <row r="4223" spans="1:5" ht="15.75">
      <c r="A4223" s="16"/>
      <c r="B4223" s="15"/>
      <c r="C4223" s="15"/>
      <c r="D4223" s="15"/>
      <c r="E4223" s="15"/>
    </row>
    <row r="4224" spans="1:5" ht="15.75">
      <c r="A4224" s="16"/>
      <c r="B4224" s="15"/>
      <c r="C4224" s="15"/>
      <c r="D4224" s="15"/>
      <c r="E4224" s="15"/>
    </row>
    <row r="4225" spans="1:5" ht="15.75">
      <c r="A4225" s="16"/>
      <c r="B4225" s="15"/>
      <c r="C4225" s="15"/>
      <c r="D4225" s="15"/>
      <c r="E4225" s="15"/>
    </row>
    <row r="4226" spans="1:5" ht="15.75">
      <c r="A4226" s="16"/>
      <c r="B4226" s="15"/>
      <c r="C4226" s="15"/>
      <c r="D4226" s="15"/>
      <c r="E4226" s="15"/>
    </row>
    <row r="4227" spans="1:5" ht="15.75">
      <c r="A4227" s="16"/>
      <c r="B4227" s="15"/>
      <c r="C4227" s="15"/>
      <c r="D4227" s="15"/>
      <c r="E4227" s="15"/>
    </row>
    <row r="4228" spans="1:5" ht="15.75">
      <c r="A4228" s="16"/>
      <c r="B4228" s="15"/>
      <c r="C4228" s="15"/>
      <c r="D4228" s="15"/>
      <c r="E4228" s="15"/>
    </row>
    <row r="4229" spans="1:5" ht="15.75">
      <c r="A4229" s="16"/>
      <c r="B4229" s="15"/>
      <c r="C4229" s="15"/>
      <c r="D4229" s="15"/>
      <c r="E4229" s="15"/>
    </row>
    <row r="4230" spans="1:5" ht="15.75">
      <c r="A4230" s="16"/>
      <c r="B4230" s="15"/>
      <c r="C4230" s="15"/>
      <c r="D4230" s="15"/>
      <c r="E4230" s="15"/>
    </row>
    <row r="4231" spans="1:5" ht="15.75">
      <c r="A4231" s="16"/>
      <c r="B4231" s="15"/>
      <c r="C4231" s="15"/>
      <c r="D4231" s="15"/>
      <c r="E4231" s="15"/>
    </row>
    <row r="4232" spans="1:5" ht="15.75">
      <c r="A4232" s="16"/>
      <c r="B4232" s="15"/>
      <c r="C4232" s="15"/>
      <c r="D4232" s="15"/>
      <c r="E4232" s="15"/>
    </row>
    <row r="4233" spans="1:5" ht="15.75">
      <c r="A4233" s="16"/>
      <c r="B4233" s="15"/>
      <c r="C4233" s="15"/>
      <c r="D4233" s="15"/>
      <c r="E4233" s="15"/>
    </row>
    <row r="4234" spans="1:5" ht="15.75">
      <c r="A4234" s="16"/>
      <c r="B4234" s="15"/>
      <c r="C4234" s="15"/>
      <c r="D4234" s="15"/>
      <c r="E4234" s="15"/>
    </row>
    <row r="4235" spans="1:5" ht="15.75">
      <c r="A4235" s="16"/>
      <c r="B4235" s="15"/>
      <c r="C4235" s="15"/>
      <c r="D4235" s="15"/>
      <c r="E4235" s="15"/>
    </row>
    <row r="4236" spans="1:5" ht="15.75">
      <c r="A4236" s="16"/>
      <c r="B4236" s="15"/>
      <c r="C4236" s="15"/>
      <c r="D4236" s="15"/>
      <c r="E4236" s="15"/>
    </row>
    <row r="4237" spans="1:5" ht="15.75">
      <c r="A4237" s="16"/>
      <c r="B4237" s="15"/>
      <c r="C4237" s="15"/>
      <c r="D4237" s="15"/>
      <c r="E4237" s="15"/>
    </row>
    <row r="4238" spans="1:5" ht="15.75">
      <c r="A4238" s="16"/>
      <c r="B4238" s="15"/>
      <c r="C4238" s="15"/>
      <c r="D4238" s="15"/>
      <c r="E4238" s="15"/>
    </row>
    <row r="4239" spans="1:5" ht="15.75">
      <c r="A4239" s="16"/>
      <c r="B4239" s="15"/>
      <c r="C4239" s="15"/>
      <c r="D4239" s="15"/>
      <c r="E4239" s="15"/>
    </row>
    <row r="4240" spans="1:5" ht="15.75">
      <c r="A4240" s="16"/>
      <c r="B4240" s="15"/>
      <c r="C4240" s="15"/>
      <c r="D4240" s="15"/>
      <c r="E4240" s="15"/>
    </row>
    <row r="4241" spans="1:5" ht="15.75">
      <c r="A4241" s="16"/>
      <c r="B4241" s="15"/>
      <c r="C4241" s="15"/>
      <c r="D4241" s="15"/>
      <c r="E4241" s="15"/>
    </row>
    <row r="4242" spans="1:5" ht="15.75">
      <c r="A4242" s="16"/>
      <c r="B4242" s="15"/>
      <c r="C4242" s="15"/>
      <c r="D4242" s="15"/>
      <c r="E4242" s="15"/>
    </row>
    <row r="4243" spans="1:5" ht="15.75">
      <c r="A4243" s="16"/>
      <c r="B4243" s="15"/>
      <c r="C4243" s="15"/>
      <c r="D4243" s="15"/>
      <c r="E4243" s="15"/>
    </row>
    <row r="4244" spans="1:5" ht="15.75">
      <c r="A4244" s="16"/>
      <c r="B4244" s="15"/>
      <c r="C4244" s="15"/>
      <c r="D4244" s="15"/>
      <c r="E4244" s="15"/>
    </row>
    <row r="4245" spans="1:5" ht="15.75">
      <c r="A4245" s="16"/>
      <c r="B4245" s="15"/>
      <c r="C4245" s="15"/>
      <c r="D4245" s="15"/>
      <c r="E4245" s="15"/>
    </row>
    <row r="4246" spans="1:5" ht="15.75">
      <c r="A4246" s="16"/>
      <c r="B4246" s="15"/>
      <c r="C4246" s="15"/>
      <c r="D4246" s="15"/>
      <c r="E4246" s="15"/>
    </row>
    <row r="4247" spans="1:5" ht="15.75">
      <c r="A4247" s="16"/>
      <c r="B4247" s="15"/>
      <c r="C4247" s="15"/>
      <c r="D4247" s="15"/>
      <c r="E4247" s="15"/>
    </row>
    <row r="4248" spans="1:5" ht="15.75">
      <c r="A4248" s="16"/>
      <c r="B4248" s="15"/>
      <c r="C4248" s="15"/>
      <c r="D4248" s="15"/>
      <c r="E4248" s="15"/>
    </row>
    <row r="4249" spans="1:5" ht="15.75">
      <c r="A4249" s="16"/>
      <c r="B4249" s="15"/>
      <c r="C4249" s="15"/>
      <c r="D4249" s="15"/>
      <c r="E4249" s="15"/>
    </row>
    <row r="4250" spans="1:5" ht="15.75">
      <c r="A4250" s="16"/>
      <c r="B4250" s="15"/>
      <c r="C4250" s="15"/>
      <c r="D4250" s="15"/>
      <c r="E4250" s="15"/>
    </row>
    <row r="4251" spans="1:5" ht="15.75">
      <c r="A4251" s="16"/>
      <c r="B4251" s="15"/>
      <c r="C4251" s="15"/>
      <c r="D4251" s="15"/>
      <c r="E4251" s="15"/>
    </row>
    <row r="4252" spans="1:5" ht="15.75">
      <c r="A4252" s="16"/>
      <c r="B4252" s="15"/>
      <c r="C4252" s="15"/>
      <c r="D4252" s="15"/>
      <c r="E4252" s="15"/>
    </row>
    <row r="4253" spans="1:5" ht="15.75">
      <c r="A4253" s="16"/>
      <c r="B4253" s="15"/>
      <c r="C4253" s="15"/>
      <c r="D4253" s="15"/>
      <c r="E4253" s="15"/>
    </row>
    <row r="4254" spans="1:5" ht="15.75">
      <c r="A4254" s="16"/>
      <c r="B4254" s="15"/>
      <c r="C4254" s="15"/>
      <c r="D4254" s="15"/>
      <c r="E4254" s="15"/>
    </row>
    <row r="4255" spans="1:5" ht="15.75">
      <c r="A4255" s="16"/>
      <c r="B4255" s="15"/>
      <c r="C4255" s="15"/>
      <c r="D4255" s="15"/>
      <c r="E4255" s="15"/>
    </row>
    <row r="4256" spans="1:5" ht="15.75">
      <c r="A4256" s="16"/>
      <c r="B4256" s="15"/>
      <c r="C4256" s="15"/>
      <c r="D4256" s="15"/>
      <c r="E4256" s="15"/>
    </row>
    <row r="4257" spans="1:5" ht="15.75">
      <c r="A4257" s="16"/>
      <c r="B4257" s="15"/>
      <c r="C4257" s="15"/>
      <c r="D4257" s="15"/>
      <c r="E4257" s="15"/>
    </row>
    <row r="4258" spans="1:5" ht="15.75">
      <c r="A4258" s="16"/>
      <c r="B4258" s="15"/>
      <c r="C4258" s="15"/>
      <c r="D4258" s="15"/>
      <c r="E4258" s="15"/>
    </row>
    <row r="4259" spans="1:5" ht="15.75">
      <c r="A4259" s="16"/>
      <c r="B4259" s="15"/>
      <c r="C4259" s="15"/>
      <c r="D4259" s="15"/>
      <c r="E4259" s="15"/>
    </row>
    <row r="4260" spans="1:5" ht="15.75">
      <c r="A4260" s="16"/>
      <c r="B4260" s="15"/>
      <c r="C4260" s="15"/>
      <c r="D4260" s="15"/>
      <c r="E4260" s="15"/>
    </row>
    <row r="4261" spans="1:5" ht="15.75">
      <c r="A4261" s="16"/>
      <c r="B4261" s="15"/>
      <c r="C4261" s="15"/>
      <c r="D4261" s="15"/>
      <c r="E4261" s="15"/>
    </row>
    <row r="4262" spans="1:5" ht="15.75">
      <c r="A4262" s="16"/>
      <c r="B4262" s="15"/>
      <c r="C4262" s="15"/>
      <c r="D4262" s="15"/>
      <c r="E4262" s="15"/>
    </row>
    <row r="4263" spans="1:5" ht="15.75">
      <c r="A4263" s="16"/>
      <c r="B4263" s="15"/>
      <c r="C4263" s="15"/>
      <c r="D4263" s="15"/>
      <c r="E4263" s="15"/>
    </row>
    <row r="4264" spans="1:5" ht="15.75">
      <c r="A4264" s="16"/>
      <c r="B4264" s="15"/>
      <c r="C4264" s="15"/>
      <c r="D4264" s="15"/>
      <c r="E4264" s="15"/>
    </row>
    <row r="4265" spans="1:5" ht="15.75">
      <c r="A4265" s="16"/>
      <c r="B4265" s="15"/>
      <c r="C4265" s="15"/>
      <c r="D4265" s="15"/>
      <c r="E4265" s="15"/>
    </row>
    <row r="4266" spans="1:5" ht="15.75">
      <c r="A4266" s="16"/>
      <c r="B4266" s="15"/>
      <c r="C4266" s="15"/>
      <c r="D4266" s="15"/>
      <c r="E4266" s="15"/>
    </row>
    <row r="4267" spans="1:5" ht="15.75">
      <c r="A4267" s="16"/>
      <c r="B4267" s="15"/>
      <c r="C4267" s="15"/>
      <c r="D4267" s="15"/>
      <c r="E4267" s="15"/>
    </row>
    <row r="4268" spans="1:5" ht="15.75">
      <c r="A4268" s="16"/>
      <c r="B4268" s="15"/>
      <c r="C4268" s="15"/>
      <c r="D4268" s="15"/>
      <c r="E4268" s="15"/>
    </row>
    <row r="4269" spans="1:5" ht="15.75">
      <c r="A4269" s="16"/>
      <c r="B4269" s="15"/>
      <c r="C4269" s="15"/>
      <c r="D4269" s="15"/>
      <c r="E4269" s="15"/>
    </row>
    <row r="4270" spans="1:5" ht="15.75">
      <c r="A4270" s="16"/>
      <c r="B4270" s="15"/>
      <c r="C4270" s="15"/>
      <c r="D4270" s="15"/>
      <c r="E4270" s="15"/>
    </row>
    <row r="4271" spans="1:5" ht="15.75">
      <c r="A4271" s="16"/>
      <c r="B4271" s="15"/>
      <c r="C4271" s="15"/>
      <c r="D4271" s="15"/>
      <c r="E4271" s="15"/>
    </row>
    <row r="4272" spans="1:5" ht="15.75">
      <c r="A4272" s="16"/>
      <c r="B4272" s="15"/>
      <c r="C4272" s="15"/>
      <c r="D4272" s="15"/>
      <c r="E4272" s="15"/>
    </row>
    <row r="4273" spans="1:5" ht="15.75">
      <c r="A4273" s="16"/>
      <c r="B4273" s="15"/>
      <c r="C4273" s="15"/>
      <c r="D4273" s="15"/>
      <c r="E4273" s="15"/>
    </row>
    <row r="4274" spans="1:5" ht="15.75">
      <c r="A4274" s="16"/>
      <c r="B4274" s="15"/>
      <c r="C4274" s="15"/>
      <c r="D4274" s="15"/>
      <c r="E4274" s="15"/>
    </row>
    <row r="4275" spans="1:5" ht="15.75">
      <c r="A4275" s="16"/>
      <c r="B4275" s="15"/>
      <c r="C4275" s="15"/>
      <c r="D4275" s="15"/>
      <c r="E4275" s="15"/>
    </row>
    <row r="4276" spans="1:5" ht="15.75">
      <c r="A4276" s="16"/>
      <c r="B4276" s="15"/>
      <c r="C4276" s="15"/>
      <c r="D4276" s="15"/>
      <c r="E4276" s="15"/>
    </row>
    <row r="4277" spans="1:5" ht="15.75">
      <c r="A4277" s="16"/>
      <c r="B4277" s="15"/>
      <c r="C4277" s="15"/>
      <c r="D4277" s="15"/>
      <c r="E4277" s="15"/>
    </row>
    <row r="4278" spans="1:5" ht="15.75">
      <c r="A4278" s="16"/>
      <c r="B4278" s="15"/>
      <c r="C4278" s="15"/>
      <c r="D4278" s="15"/>
      <c r="E4278" s="15"/>
    </row>
    <row r="4279" spans="1:5" ht="15.75">
      <c r="A4279" s="16"/>
      <c r="B4279" s="15"/>
      <c r="C4279" s="15"/>
      <c r="D4279" s="15"/>
      <c r="E4279" s="15"/>
    </row>
    <row r="4280" spans="1:5" ht="15.75">
      <c r="A4280" s="16"/>
      <c r="B4280" s="15"/>
      <c r="C4280" s="15"/>
      <c r="D4280" s="15"/>
      <c r="E4280" s="15"/>
    </row>
    <row r="4281" spans="1:5" ht="15.75">
      <c r="A4281" s="16"/>
      <c r="B4281" s="15"/>
      <c r="C4281" s="15"/>
      <c r="D4281" s="15"/>
      <c r="E4281" s="15"/>
    </row>
    <row r="4282" spans="1:5" ht="15.75">
      <c r="A4282" s="16"/>
      <c r="B4282" s="15"/>
      <c r="C4282" s="15"/>
      <c r="D4282" s="15"/>
      <c r="E4282" s="15"/>
    </row>
    <row r="4283" spans="1:5" ht="15.75">
      <c r="A4283" s="16"/>
      <c r="B4283" s="15"/>
      <c r="C4283" s="15"/>
      <c r="D4283" s="15"/>
      <c r="E4283" s="15"/>
    </row>
    <row r="4284" spans="1:5" ht="15.75">
      <c r="A4284" s="16"/>
      <c r="B4284" s="15"/>
      <c r="C4284" s="15"/>
      <c r="D4284" s="15"/>
      <c r="E4284" s="15"/>
    </row>
    <row r="4285" spans="1:5" ht="15.75">
      <c r="A4285" s="16"/>
      <c r="B4285" s="15"/>
      <c r="C4285" s="15"/>
      <c r="D4285" s="15"/>
      <c r="E4285" s="15"/>
    </row>
    <row r="4286" spans="1:5" ht="15.75">
      <c r="A4286" s="16"/>
      <c r="B4286" s="15"/>
      <c r="C4286" s="15"/>
      <c r="D4286" s="15"/>
      <c r="E4286" s="15"/>
    </row>
    <row r="4287" spans="1:5" ht="15.75">
      <c r="A4287" s="16"/>
      <c r="B4287" s="15"/>
      <c r="C4287" s="15"/>
      <c r="D4287" s="15"/>
      <c r="E4287" s="15"/>
    </row>
    <row r="4288" spans="1:5" ht="15.75">
      <c r="A4288" s="16"/>
      <c r="B4288" s="15"/>
      <c r="C4288" s="15"/>
      <c r="D4288" s="15"/>
      <c r="E4288" s="15"/>
    </row>
    <row r="4289" spans="1:5" ht="15.75">
      <c r="A4289" s="16"/>
      <c r="B4289" s="15"/>
      <c r="C4289" s="15"/>
      <c r="D4289" s="15"/>
      <c r="E4289" s="15"/>
    </row>
    <row r="4290" spans="1:5" ht="15.75">
      <c r="A4290" s="16"/>
      <c r="B4290" s="15"/>
      <c r="C4290" s="15"/>
      <c r="D4290" s="15"/>
      <c r="E4290" s="15"/>
    </row>
    <row r="4291" spans="1:5" ht="15.75">
      <c r="A4291" s="16"/>
      <c r="B4291" s="15"/>
      <c r="C4291" s="15"/>
      <c r="D4291" s="15"/>
      <c r="E4291" s="15"/>
    </row>
    <row r="4292" spans="1:5" ht="15.75">
      <c r="A4292" s="16"/>
      <c r="B4292" s="15"/>
      <c r="C4292" s="15"/>
      <c r="D4292" s="15"/>
      <c r="E4292" s="15"/>
    </row>
    <row r="4293" spans="1:5" ht="15.75">
      <c r="A4293" s="16"/>
      <c r="B4293" s="15"/>
      <c r="C4293" s="15"/>
      <c r="D4293" s="15"/>
      <c r="E4293" s="15"/>
    </row>
    <row r="4294" spans="1:5" ht="15.75">
      <c r="A4294" s="16"/>
      <c r="B4294" s="15"/>
      <c r="C4294" s="15"/>
      <c r="D4294" s="15"/>
      <c r="E4294" s="15"/>
    </row>
    <row r="4295" spans="1:5" ht="15.75">
      <c r="A4295" s="16"/>
      <c r="B4295" s="15"/>
      <c r="C4295" s="15"/>
      <c r="D4295" s="15"/>
      <c r="E4295" s="15"/>
    </row>
    <row r="4296" spans="1:5" ht="15.75">
      <c r="A4296" s="16"/>
      <c r="B4296" s="15"/>
      <c r="C4296" s="15"/>
      <c r="D4296" s="15"/>
      <c r="E4296" s="15"/>
    </row>
    <row r="4297" spans="1:5" ht="15.75">
      <c r="A4297" s="16"/>
      <c r="B4297" s="15"/>
      <c r="C4297" s="15"/>
      <c r="D4297" s="15"/>
      <c r="E4297" s="15"/>
    </row>
    <row r="4298" spans="1:5" ht="15.75">
      <c r="A4298" s="16"/>
      <c r="B4298" s="15"/>
      <c r="C4298" s="15"/>
      <c r="D4298" s="15"/>
      <c r="E4298" s="15"/>
    </row>
    <row r="4299" spans="1:5" ht="15.75">
      <c r="A4299" s="16"/>
      <c r="B4299" s="15"/>
      <c r="C4299" s="15"/>
      <c r="D4299" s="15"/>
      <c r="E4299" s="15"/>
    </row>
    <row r="4300" spans="1:5" ht="15.75">
      <c r="A4300" s="16"/>
      <c r="B4300" s="15"/>
      <c r="C4300" s="15"/>
      <c r="D4300" s="15"/>
      <c r="E4300" s="15"/>
    </row>
    <row r="4301" spans="1:5" ht="15.75">
      <c r="A4301" s="16"/>
      <c r="B4301" s="15"/>
      <c r="C4301" s="15"/>
      <c r="D4301" s="15"/>
      <c r="E4301" s="15"/>
    </row>
    <row r="4302" spans="1:5" ht="15.75">
      <c r="A4302" s="16"/>
      <c r="B4302" s="15"/>
      <c r="C4302" s="15"/>
      <c r="D4302" s="15"/>
      <c r="E4302" s="15"/>
    </row>
    <row r="4303" spans="1:5" ht="15.75">
      <c r="A4303" s="16"/>
      <c r="B4303" s="15"/>
      <c r="C4303" s="15"/>
      <c r="D4303" s="15"/>
      <c r="E4303" s="15"/>
    </row>
    <row r="4304" spans="1:5" ht="15.75">
      <c r="A4304" s="16"/>
      <c r="B4304" s="15"/>
      <c r="C4304" s="15"/>
      <c r="D4304" s="15"/>
      <c r="E4304" s="15"/>
    </row>
    <row r="4305" spans="1:5" ht="15.75">
      <c r="A4305" s="16"/>
      <c r="B4305" s="15"/>
      <c r="C4305" s="15"/>
      <c r="D4305" s="15"/>
      <c r="E4305" s="15"/>
    </row>
    <row r="4306" spans="1:5" ht="15.75">
      <c r="A4306" s="16"/>
      <c r="B4306" s="15"/>
      <c r="C4306" s="15"/>
      <c r="D4306" s="15"/>
      <c r="E4306" s="15"/>
    </row>
    <row r="4307" spans="1:5" ht="15.75">
      <c r="A4307" s="16"/>
      <c r="B4307" s="15"/>
      <c r="C4307" s="15"/>
      <c r="D4307" s="15"/>
      <c r="E4307" s="15"/>
    </row>
    <row r="4308" spans="1:5" ht="15.75">
      <c r="A4308" s="16"/>
      <c r="B4308" s="15"/>
      <c r="C4308" s="15"/>
      <c r="D4308" s="15"/>
      <c r="E4308" s="15"/>
    </row>
    <row r="4309" spans="1:5" ht="15.75">
      <c r="A4309" s="16"/>
      <c r="B4309" s="15"/>
      <c r="C4309" s="15"/>
      <c r="D4309" s="15"/>
      <c r="E4309" s="15"/>
    </row>
    <row r="4310" spans="1:5" ht="15.75">
      <c r="A4310" s="16"/>
      <c r="B4310" s="15"/>
      <c r="C4310" s="15"/>
      <c r="D4310" s="15"/>
      <c r="E4310" s="15"/>
    </row>
    <row r="4311" spans="1:5" ht="15.75">
      <c r="A4311" s="16"/>
      <c r="B4311" s="15"/>
      <c r="C4311" s="15"/>
      <c r="D4311" s="15"/>
      <c r="E4311" s="15"/>
    </row>
    <row r="4312" spans="1:5" ht="15.75">
      <c r="A4312" s="16"/>
      <c r="B4312" s="15"/>
      <c r="C4312" s="15"/>
      <c r="D4312" s="15"/>
      <c r="E4312" s="15"/>
    </row>
    <row r="4313" spans="1:5" ht="15.75">
      <c r="A4313" s="16"/>
      <c r="B4313" s="15"/>
      <c r="C4313" s="15"/>
      <c r="D4313" s="15"/>
      <c r="E4313" s="15"/>
    </row>
    <row r="4314" spans="1:5" ht="15.75">
      <c r="A4314" s="16"/>
      <c r="B4314" s="15"/>
      <c r="C4314" s="15"/>
      <c r="D4314" s="15"/>
      <c r="E4314" s="15"/>
    </row>
    <row r="4315" spans="1:5" ht="15.75">
      <c r="A4315" s="16"/>
      <c r="B4315" s="15"/>
      <c r="C4315" s="15"/>
      <c r="D4315" s="15"/>
      <c r="E4315" s="15"/>
    </row>
    <row r="4316" spans="1:5" ht="15.75">
      <c r="A4316" s="16"/>
      <c r="B4316" s="15"/>
      <c r="C4316" s="15"/>
      <c r="D4316" s="15"/>
      <c r="E4316" s="15"/>
    </row>
    <row r="4317" spans="1:5" ht="15.75">
      <c r="A4317" s="16"/>
      <c r="B4317" s="15"/>
      <c r="C4317" s="15"/>
      <c r="D4317" s="15"/>
      <c r="E4317" s="15"/>
    </row>
    <row r="4318" spans="1:5" ht="15.75">
      <c r="A4318" s="16"/>
      <c r="B4318" s="15"/>
      <c r="C4318" s="15"/>
      <c r="D4318" s="15"/>
      <c r="E4318" s="15"/>
    </row>
    <row r="4319" spans="1:5" ht="15.75">
      <c r="A4319" s="16"/>
      <c r="B4319" s="15"/>
      <c r="C4319" s="15"/>
      <c r="D4319" s="15"/>
      <c r="E4319" s="15"/>
    </row>
    <row r="4320" spans="1:5" ht="15.75">
      <c r="A4320" s="16"/>
      <c r="B4320" s="15"/>
      <c r="C4320" s="15"/>
      <c r="D4320" s="15"/>
      <c r="E4320" s="15"/>
    </row>
    <row r="4321" spans="1:5" ht="15.75">
      <c r="A4321" s="16"/>
      <c r="B4321" s="15"/>
      <c r="C4321" s="15"/>
      <c r="D4321" s="15"/>
      <c r="E4321" s="15"/>
    </row>
    <row r="4322" spans="1:5" ht="15.75">
      <c r="A4322" s="16"/>
      <c r="B4322" s="15"/>
      <c r="C4322" s="15"/>
      <c r="D4322" s="15"/>
      <c r="E4322" s="15"/>
    </row>
    <row r="4323" spans="1:5" ht="15.75">
      <c r="A4323" s="16"/>
      <c r="B4323" s="15"/>
      <c r="C4323" s="15"/>
      <c r="D4323" s="15"/>
      <c r="E4323" s="15"/>
    </row>
    <row r="4324" spans="1:5" ht="15.75">
      <c r="A4324" s="16"/>
      <c r="B4324" s="15"/>
      <c r="C4324" s="15"/>
      <c r="D4324" s="15"/>
      <c r="E4324" s="15"/>
    </row>
    <row r="4325" spans="1:5" ht="15.75">
      <c r="A4325" s="16"/>
      <c r="B4325" s="15"/>
      <c r="C4325" s="15"/>
      <c r="D4325" s="15"/>
      <c r="E4325" s="15"/>
    </row>
    <row r="4326" spans="1:5" ht="15.75">
      <c r="A4326" s="16"/>
      <c r="B4326" s="15"/>
      <c r="C4326" s="15"/>
      <c r="D4326" s="15"/>
      <c r="E4326" s="15"/>
    </row>
    <row r="4327" spans="1:5" ht="15.75">
      <c r="A4327" s="16"/>
      <c r="B4327" s="15"/>
      <c r="C4327" s="15"/>
      <c r="D4327" s="15"/>
      <c r="E4327" s="15"/>
    </row>
    <row r="4328" spans="1:5" ht="15.75">
      <c r="A4328" s="16"/>
      <c r="B4328" s="15"/>
      <c r="C4328" s="15"/>
      <c r="D4328" s="15"/>
      <c r="E4328" s="15"/>
    </row>
    <row r="4329" spans="1:5" ht="15.75">
      <c r="A4329" s="16"/>
      <c r="B4329" s="15"/>
      <c r="C4329" s="15"/>
      <c r="D4329" s="15"/>
      <c r="E4329" s="15"/>
    </row>
    <row r="4330" spans="1:5" ht="15.75">
      <c r="A4330" s="16"/>
      <c r="B4330" s="15"/>
      <c r="C4330" s="15"/>
      <c r="D4330" s="15"/>
      <c r="E4330" s="15"/>
    </row>
    <row r="4331" spans="1:5" ht="15.75">
      <c r="A4331" s="16"/>
      <c r="B4331" s="15"/>
      <c r="C4331" s="15"/>
      <c r="D4331" s="15"/>
      <c r="E4331" s="15"/>
    </row>
    <row r="4332" spans="1:5" ht="15.75">
      <c r="A4332" s="16"/>
      <c r="B4332" s="15"/>
      <c r="C4332" s="15"/>
      <c r="D4332" s="15"/>
      <c r="E4332" s="15"/>
    </row>
    <row r="4333" spans="1:5" ht="15.75">
      <c r="A4333" s="16"/>
      <c r="B4333" s="15"/>
      <c r="C4333" s="15"/>
      <c r="D4333" s="15"/>
      <c r="E4333" s="15"/>
    </row>
    <row r="4334" spans="1:5" ht="15.75">
      <c r="A4334" s="16"/>
      <c r="B4334" s="15"/>
      <c r="C4334" s="15"/>
      <c r="D4334" s="15"/>
      <c r="E4334" s="15"/>
    </row>
    <row r="4335" spans="1:5" ht="15.75">
      <c r="A4335" s="16"/>
      <c r="B4335" s="15"/>
      <c r="C4335" s="15"/>
      <c r="D4335" s="15"/>
      <c r="E4335" s="15"/>
    </row>
    <row r="4336" spans="1:5" ht="15.75">
      <c r="A4336" s="16"/>
      <c r="B4336" s="15"/>
      <c r="C4336" s="15"/>
      <c r="D4336" s="15"/>
      <c r="E4336" s="15"/>
    </row>
    <row r="4337" spans="1:5" ht="15.75">
      <c r="A4337" s="16"/>
      <c r="B4337" s="15"/>
      <c r="C4337" s="15"/>
      <c r="D4337" s="15"/>
      <c r="E4337" s="15"/>
    </row>
    <row r="4338" spans="1:5" ht="15.75">
      <c r="A4338" s="16"/>
      <c r="B4338" s="15"/>
      <c r="C4338" s="15"/>
      <c r="D4338" s="15"/>
      <c r="E4338" s="15"/>
    </row>
    <row r="4339" spans="1:5" ht="15.75">
      <c r="A4339" s="16"/>
      <c r="B4339" s="15"/>
      <c r="C4339" s="15"/>
      <c r="D4339" s="15"/>
      <c r="E4339" s="15"/>
    </row>
    <row r="4340" spans="1:5" ht="15.75">
      <c r="A4340" s="16"/>
      <c r="B4340" s="15"/>
      <c r="C4340" s="15"/>
      <c r="D4340" s="15"/>
      <c r="E4340" s="15"/>
    </row>
    <row r="4341" spans="1:5" ht="15.75">
      <c r="A4341" s="16"/>
      <c r="B4341" s="15"/>
      <c r="C4341" s="15"/>
      <c r="D4341" s="15"/>
      <c r="E4341" s="15"/>
    </row>
    <row r="4342" spans="1:5" ht="15.75">
      <c r="A4342" s="16"/>
      <c r="B4342" s="15"/>
      <c r="C4342" s="15"/>
      <c r="D4342" s="15"/>
      <c r="E4342" s="15"/>
    </row>
    <row r="4343" spans="1:5" ht="15.75">
      <c r="A4343" s="16"/>
      <c r="B4343" s="15"/>
      <c r="C4343" s="15"/>
      <c r="D4343" s="15"/>
      <c r="E4343" s="15"/>
    </row>
    <row r="4344" spans="1:5" ht="15.75">
      <c r="A4344" s="16"/>
      <c r="B4344" s="15"/>
      <c r="C4344" s="15"/>
      <c r="D4344" s="15"/>
      <c r="E4344" s="15"/>
    </row>
    <row r="4345" spans="1:5" ht="15.75">
      <c r="A4345" s="16"/>
      <c r="B4345" s="15"/>
      <c r="C4345" s="15"/>
      <c r="D4345" s="15"/>
      <c r="E4345" s="15"/>
    </row>
    <row r="4346" spans="1:5" ht="15.75">
      <c r="A4346" s="16"/>
      <c r="B4346" s="15"/>
      <c r="C4346" s="15"/>
      <c r="D4346" s="15"/>
      <c r="E4346" s="15"/>
    </row>
    <row r="4347" spans="1:5" ht="15.75">
      <c r="A4347" s="16"/>
      <c r="B4347" s="15"/>
      <c r="C4347" s="15"/>
      <c r="D4347" s="15"/>
      <c r="E4347" s="15"/>
    </row>
    <row r="4348" spans="1:5" ht="15.75">
      <c r="A4348" s="16"/>
      <c r="B4348" s="15"/>
      <c r="C4348" s="15"/>
      <c r="D4348" s="15"/>
      <c r="E4348" s="15"/>
    </row>
    <row r="4349" spans="1:5" ht="15.75">
      <c r="A4349" s="16"/>
      <c r="B4349" s="15"/>
      <c r="C4349" s="15"/>
      <c r="D4349" s="15"/>
      <c r="E4349" s="15"/>
    </row>
    <row r="4350" spans="1:5" ht="15.75">
      <c r="A4350" s="16"/>
      <c r="B4350" s="15"/>
      <c r="C4350" s="15"/>
      <c r="D4350" s="15"/>
      <c r="E4350" s="15"/>
    </row>
    <row r="4351" spans="1:5" ht="15.75">
      <c r="A4351" s="16"/>
      <c r="B4351" s="15"/>
      <c r="C4351" s="15"/>
      <c r="D4351" s="15"/>
      <c r="E4351" s="15"/>
    </row>
    <row r="4352" spans="1:5" ht="15.75">
      <c r="A4352" s="16"/>
      <c r="B4352" s="15"/>
      <c r="C4352" s="15"/>
      <c r="D4352" s="15"/>
      <c r="E4352" s="15"/>
    </row>
    <row r="4353" spans="1:5" ht="15.75">
      <c r="A4353" s="16"/>
      <c r="B4353" s="15"/>
      <c r="C4353" s="15"/>
      <c r="D4353" s="15"/>
      <c r="E4353" s="15"/>
    </row>
    <row r="4354" spans="1:5" ht="15.75">
      <c r="A4354" s="16"/>
      <c r="B4354" s="15"/>
      <c r="C4354" s="15"/>
      <c r="D4354" s="15"/>
      <c r="E4354" s="15"/>
    </row>
    <row r="4355" spans="1:5" ht="15.75">
      <c r="A4355" s="16"/>
      <c r="B4355" s="15"/>
      <c r="C4355" s="15"/>
      <c r="D4355" s="15"/>
      <c r="E4355" s="15"/>
    </row>
    <row r="4356" spans="1:5" ht="15.75">
      <c r="A4356" s="16"/>
      <c r="B4356" s="15"/>
      <c r="C4356" s="15"/>
      <c r="D4356" s="15"/>
      <c r="E4356" s="15"/>
    </row>
    <row r="4357" spans="1:5" ht="15.75">
      <c r="A4357" s="16"/>
      <c r="B4357" s="15"/>
      <c r="C4357" s="15"/>
      <c r="D4357" s="15"/>
      <c r="E4357" s="15"/>
    </row>
    <row r="4358" spans="1:5" ht="15.75">
      <c r="A4358" s="16"/>
      <c r="B4358" s="15"/>
      <c r="C4358" s="15"/>
      <c r="D4358" s="15"/>
      <c r="E4358" s="15"/>
    </row>
    <row r="4359" spans="1:5" ht="15.75">
      <c r="A4359" s="16"/>
      <c r="B4359" s="15"/>
      <c r="C4359" s="15"/>
      <c r="D4359" s="15"/>
      <c r="E4359" s="15"/>
    </row>
    <row r="4360" spans="1:5" ht="15.75">
      <c r="A4360" s="16"/>
      <c r="B4360" s="15"/>
      <c r="C4360" s="15"/>
      <c r="D4360" s="15"/>
      <c r="E4360" s="15"/>
    </row>
    <row r="4361" spans="1:5" ht="15.75">
      <c r="A4361" s="16"/>
      <c r="B4361" s="15"/>
      <c r="C4361" s="15"/>
      <c r="D4361" s="15"/>
      <c r="E4361" s="15"/>
    </row>
    <row r="4362" spans="1:5" ht="15.75">
      <c r="A4362" s="16"/>
      <c r="B4362" s="15"/>
      <c r="C4362" s="15"/>
      <c r="D4362" s="15"/>
      <c r="E4362" s="15"/>
    </row>
    <row r="4363" spans="1:5" ht="15.75">
      <c r="A4363" s="16"/>
      <c r="B4363" s="15"/>
      <c r="C4363" s="15"/>
      <c r="D4363" s="15"/>
      <c r="E4363" s="15"/>
    </row>
    <row r="4364" spans="1:5" ht="15.75">
      <c r="A4364" s="16"/>
      <c r="B4364" s="15"/>
      <c r="C4364" s="15"/>
      <c r="D4364" s="15"/>
      <c r="E4364" s="15"/>
    </row>
    <row r="4365" spans="1:5" ht="15.75">
      <c r="A4365" s="16"/>
      <c r="B4365" s="15"/>
      <c r="C4365" s="15"/>
      <c r="D4365" s="15"/>
      <c r="E4365" s="15"/>
    </row>
    <row r="4366" spans="1:5" ht="15.75">
      <c r="A4366" s="16"/>
      <c r="B4366" s="15"/>
      <c r="C4366" s="15"/>
      <c r="D4366" s="15"/>
      <c r="E4366" s="15"/>
    </row>
    <row r="4367" spans="1:5" ht="15.75">
      <c r="A4367" s="16"/>
      <c r="B4367" s="15"/>
      <c r="C4367" s="15"/>
      <c r="D4367" s="15"/>
      <c r="E4367" s="15"/>
    </row>
    <row r="4368" spans="1:5" ht="15.75">
      <c r="A4368" s="16"/>
      <c r="B4368" s="15"/>
      <c r="C4368" s="15"/>
      <c r="D4368" s="15"/>
      <c r="E4368" s="15"/>
    </row>
    <row r="4369" spans="1:5" ht="15.75">
      <c r="A4369" s="16"/>
      <c r="B4369" s="15"/>
      <c r="C4369" s="15"/>
      <c r="D4369" s="15"/>
      <c r="E4369" s="15"/>
    </row>
    <row r="4370" spans="1:5" ht="15.75">
      <c r="A4370" s="16"/>
      <c r="B4370" s="15"/>
      <c r="C4370" s="15"/>
      <c r="D4370" s="15"/>
      <c r="E4370" s="15"/>
    </row>
    <row r="4371" spans="1:5" ht="15.75">
      <c r="A4371" s="16"/>
      <c r="B4371" s="15"/>
      <c r="C4371" s="15"/>
      <c r="D4371" s="15"/>
      <c r="E4371" s="15"/>
    </row>
    <row r="4372" spans="1:5" ht="15.75">
      <c r="A4372" s="16"/>
      <c r="B4372" s="15"/>
      <c r="C4372" s="15"/>
      <c r="D4372" s="15"/>
      <c r="E4372" s="15"/>
    </row>
    <row r="4373" spans="1:5" ht="15.75">
      <c r="A4373" s="16"/>
      <c r="B4373" s="15"/>
      <c r="C4373" s="15"/>
      <c r="D4373" s="15"/>
      <c r="E4373" s="15"/>
    </row>
    <row r="4374" spans="1:5" ht="15.75">
      <c r="A4374" s="16"/>
      <c r="B4374" s="15"/>
      <c r="C4374" s="15"/>
      <c r="D4374" s="15"/>
      <c r="E4374" s="15"/>
    </row>
    <row r="4375" spans="1:5" ht="15.75">
      <c r="A4375" s="16"/>
      <c r="B4375" s="15"/>
      <c r="C4375" s="15"/>
      <c r="D4375" s="15"/>
      <c r="E4375" s="15"/>
    </row>
    <row r="4376" spans="1:5" ht="15.75">
      <c r="A4376" s="16"/>
      <c r="B4376" s="15"/>
      <c r="C4376" s="15"/>
      <c r="D4376" s="15"/>
      <c r="E4376" s="15"/>
    </row>
    <row r="4377" spans="1:5" ht="15.75">
      <c r="A4377" s="16"/>
      <c r="B4377" s="15"/>
      <c r="C4377" s="15"/>
      <c r="D4377" s="15"/>
      <c r="E4377" s="15"/>
    </row>
    <row r="4378" spans="1:5" ht="15.75">
      <c r="A4378" s="16"/>
      <c r="B4378" s="15"/>
      <c r="C4378" s="15"/>
      <c r="D4378" s="15"/>
      <c r="E4378" s="15"/>
    </row>
    <row r="4379" spans="1:5" ht="15.75">
      <c r="A4379" s="16"/>
      <c r="B4379" s="15"/>
      <c r="C4379" s="15"/>
      <c r="D4379" s="15"/>
      <c r="E4379" s="15"/>
    </row>
    <row r="4380" spans="1:5" ht="15.75">
      <c r="A4380" s="16"/>
      <c r="B4380" s="15"/>
      <c r="C4380" s="15"/>
      <c r="D4380" s="15"/>
      <c r="E4380" s="15"/>
    </row>
    <row r="4381" spans="1:5" ht="15.75">
      <c r="A4381" s="16"/>
      <c r="B4381" s="15"/>
      <c r="C4381" s="15"/>
      <c r="D4381" s="15"/>
      <c r="E4381" s="15"/>
    </row>
    <row r="4382" spans="1:5" ht="15.75">
      <c r="A4382" s="16"/>
      <c r="B4382" s="15"/>
      <c r="C4382" s="15"/>
      <c r="D4382" s="15"/>
      <c r="E4382" s="15"/>
    </row>
    <row r="4383" spans="1:5" ht="15.75">
      <c r="A4383" s="16"/>
      <c r="B4383" s="15"/>
      <c r="C4383" s="15"/>
      <c r="D4383" s="15"/>
      <c r="E4383" s="15"/>
    </row>
    <row r="4384" spans="1:5" ht="15.75">
      <c r="A4384" s="16"/>
      <c r="B4384" s="15"/>
      <c r="C4384" s="15"/>
      <c r="D4384" s="15"/>
      <c r="E4384" s="15"/>
    </row>
    <row r="4385" spans="1:5" ht="15.75">
      <c r="A4385" s="16"/>
      <c r="B4385" s="15"/>
      <c r="C4385" s="15"/>
      <c r="D4385" s="15"/>
      <c r="E4385" s="15"/>
    </row>
    <row r="4386" spans="1:5" ht="15.75">
      <c r="A4386" s="16"/>
      <c r="B4386" s="15"/>
      <c r="C4386" s="15"/>
      <c r="D4386" s="15"/>
      <c r="E4386" s="15"/>
    </row>
    <row r="4387" spans="1:5" ht="15.75">
      <c r="A4387" s="16"/>
      <c r="B4387" s="15"/>
      <c r="C4387" s="15"/>
      <c r="D4387" s="15"/>
      <c r="E4387" s="15"/>
    </row>
    <row r="4388" spans="1:5" ht="15.75">
      <c r="A4388" s="16"/>
      <c r="B4388" s="15"/>
      <c r="C4388" s="15"/>
      <c r="D4388" s="15"/>
      <c r="E4388" s="15"/>
    </row>
    <row r="4389" spans="1:5" ht="15.75">
      <c r="A4389" s="16"/>
      <c r="B4389" s="15"/>
      <c r="C4389" s="15"/>
      <c r="D4389" s="15"/>
      <c r="E4389" s="15"/>
    </row>
    <row r="4390" spans="1:5" ht="15.75">
      <c r="A4390" s="16"/>
      <c r="B4390" s="15"/>
      <c r="C4390" s="15"/>
      <c r="D4390" s="15"/>
      <c r="E4390" s="15"/>
    </row>
    <row r="4391" spans="1:5" ht="15.75">
      <c r="A4391" s="16"/>
      <c r="B4391" s="15"/>
      <c r="C4391" s="15"/>
      <c r="D4391" s="15"/>
      <c r="E4391" s="15"/>
    </row>
    <row r="4392" spans="1:5" ht="15.75">
      <c r="A4392" s="16"/>
      <c r="B4392" s="15"/>
      <c r="C4392" s="15"/>
      <c r="D4392" s="15"/>
      <c r="E4392" s="15"/>
    </row>
    <row r="4393" spans="1:5" ht="15.75">
      <c r="A4393" s="16"/>
      <c r="B4393" s="15"/>
      <c r="C4393" s="15"/>
      <c r="D4393" s="15"/>
      <c r="E4393" s="15"/>
    </row>
    <row r="4394" spans="1:5" ht="15.75">
      <c r="A4394" s="16"/>
      <c r="B4394" s="15"/>
      <c r="C4394" s="15"/>
      <c r="D4394" s="15"/>
      <c r="E4394" s="15"/>
    </row>
    <row r="4395" spans="1:5" ht="15.75">
      <c r="A4395" s="16"/>
      <c r="B4395" s="15"/>
      <c r="C4395" s="15"/>
      <c r="D4395" s="15"/>
      <c r="E4395" s="15"/>
    </row>
    <row r="4396" spans="1:5" ht="15.75">
      <c r="A4396" s="16"/>
      <c r="B4396" s="15"/>
      <c r="C4396" s="15"/>
      <c r="D4396" s="15"/>
      <c r="E4396" s="15"/>
    </row>
    <row r="4397" spans="1:5" ht="15.75">
      <c r="A4397" s="16"/>
      <c r="B4397" s="15"/>
      <c r="C4397" s="15"/>
      <c r="D4397" s="15"/>
      <c r="E4397" s="15"/>
    </row>
    <row r="4398" spans="1:5" ht="15.75">
      <c r="A4398" s="16"/>
      <c r="B4398" s="15"/>
      <c r="C4398" s="15"/>
      <c r="D4398" s="15"/>
      <c r="E4398" s="15"/>
    </row>
    <row r="4399" spans="1:5" ht="15.75">
      <c r="A4399" s="16"/>
      <c r="B4399" s="15"/>
      <c r="C4399" s="15"/>
      <c r="D4399" s="15"/>
      <c r="E4399" s="15"/>
    </row>
    <row r="4400" spans="1:5" ht="15.75">
      <c r="A4400" s="16"/>
      <c r="B4400" s="15"/>
      <c r="C4400" s="15"/>
      <c r="D4400" s="15"/>
      <c r="E4400" s="15"/>
    </row>
    <row r="4401" spans="1:5" ht="15.75">
      <c r="A4401" s="16"/>
      <c r="B4401" s="15"/>
      <c r="C4401" s="15"/>
      <c r="D4401" s="15"/>
      <c r="E4401" s="15"/>
    </row>
    <row r="4402" spans="1:5" ht="15.75">
      <c r="A4402" s="16"/>
      <c r="B4402" s="15"/>
      <c r="C4402" s="15"/>
      <c r="D4402" s="15"/>
      <c r="E4402" s="15"/>
    </row>
    <row r="4403" spans="1:5" ht="15.75">
      <c r="A4403" s="16"/>
      <c r="B4403" s="15"/>
      <c r="C4403" s="15"/>
      <c r="D4403" s="15"/>
      <c r="E4403" s="15"/>
    </row>
    <row r="4404" spans="1:5" ht="15.75">
      <c r="A4404" s="16"/>
      <c r="B4404" s="15"/>
      <c r="C4404" s="15"/>
      <c r="D4404" s="15"/>
      <c r="E4404" s="15"/>
    </row>
    <row r="4405" spans="1:5" ht="15.75">
      <c r="A4405" s="16"/>
      <c r="B4405" s="15"/>
      <c r="C4405" s="15"/>
      <c r="D4405" s="15"/>
      <c r="E4405" s="15"/>
    </row>
    <row r="4406" spans="1:5" ht="15.75">
      <c r="A4406" s="16"/>
      <c r="B4406" s="15"/>
      <c r="C4406" s="15"/>
      <c r="D4406" s="15"/>
      <c r="E4406" s="15"/>
    </row>
    <row r="4407" spans="1:5" ht="15.75">
      <c r="A4407" s="16"/>
      <c r="B4407" s="15"/>
      <c r="C4407" s="15"/>
      <c r="D4407" s="15"/>
      <c r="E4407" s="15"/>
    </row>
    <row r="4408" spans="1:5" ht="15.75">
      <c r="A4408" s="16"/>
      <c r="B4408" s="15"/>
      <c r="C4408" s="15"/>
      <c r="D4408" s="15"/>
      <c r="E4408" s="15"/>
    </row>
    <row r="4409" spans="1:5" ht="15.75">
      <c r="A4409" s="16"/>
      <c r="B4409" s="15"/>
      <c r="C4409" s="15"/>
      <c r="D4409" s="15"/>
      <c r="E4409" s="15"/>
    </row>
    <row r="4410" spans="1:5" ht="15.75">
      <c r="A4410" s="16"/>
      <c r="B4410" s="15"/>
      <c r="C4410" s="15"/>
      <c r="D4410" s="15"/>
      <c r="E4410" s="15"/>
    </row>
    <row r="4411" spans="1:5" ht="15.75">
      <c r="A4411" s="16"/>
      <c r="B4411" s="15"/>
      <c r="C4411" s="15"/>
      <c r="D4411" s="15"/>
      <c r="E4411" s="15"/>
    </row>
    <row r="4412" spans="1:5" ht="15.75">
      <c r="A4412" s="16"/>
      <c r="B4412" s="15"/>
      <c r="C4412" s="15"/>
      <c r="D4412" s="15"/>
      <c r="E4412" s="15"/>
    </row>
    <row r="4413" spans="1:5" ht="15.75">
      <c r="A4413" s="16"/>
      <c r="B4413" s="15"/>
      <c r="C4413" s="15"/>
      <c r="D4413" s="15"/>
      <c r="E4413" s="15"/>
    </row>
    <row r="4414" spans="1:5" ht="15.75">
      <c r="A4414" s="16"/>
      <c r="B4414" s="15"/>
      <c r="C4414" s="15"/>
      <c r="D4414" s="15"/>
      <c r="E4414" s="15"/>
    </row>
    <row r="4415" spans="1:5" ht="15.75">
      <c r="A4415" s="16"/>
      <c r="B4415" s="15"/>
      <c r="C4415" s="15"/>
      <c r="D4415" s="15"/>
      <c r="E4415" s="15"/>
    </row>
    <row r="4416" spans="1:5" ht="15.75">
      <c r="A4416" s="16"/>
      <c r="B4416" s="15"/>
      <c r="C4416" s="15"/>
      <c r="D4416" s="15"/>
      <c r="E4416" s="15"/>
    </row>
    <row r="4417" spans="1:5" ht="15.75">
      <c r="A4417" s="16"/>
      <c r="B4417" s="15"/>
      <c r="C4417" s="15"/>
      <c r="D4417" s="15"/>
      <c r="E4417" s="15"/>
    </row>
    <row r="4418" spans="1:5" ht="15.75">
      <c r="A4418" s="16"/>
      <c r="B4418" s="15"/>
      <c r="C4418" s="15"/>
      <c r="D4418" s="15"/>
      <c r="E4418" s="15"/>
    </row>
    <row r="4419" spans="1:5" ht="15.75">
      <c r="A4419" s="16"/>
      <c r="B4419" s="15"/>
      <c r="C4419" s="15"/>
      <c r="D4419" s="15"/>
      <c r="E4419" s="15"/>
    </row>
    <row r="4420" spans="1:5" ht="15.75">
      <c r="A4420" s="16"/>
      <c r="B4420" s="15"/>
      <c r="C4420" s="15"/>
      <c r="D4420" s="15"/>
      <c r="E4420" s="15"/>
    </row>
    <row r="4421" spans="1:5" ht="15.75">
      <c r="A4421" s="16"/>
      <c r="B4421" s="15"/>
      <c r="C4421" s="15"/>
      <c r="D4421" s="15"/>
      <c r="E4421" s="15"/>
    </row>
    <row r="4422" spans="1:5" ht="15.75">
      <c r="A4422" s="16"/>
      <c r="B4422" s="15"/>
      <c r="C4422" s="15"/>
      <c r="D4422" s="15"/>
      <c r="E4422" s="15"/>
    </row>
    <row r="4423" spans="1:5" ht="15.75">
      <c r="A4423" s="16"/>
      <c r="B4423" s="15"/>
      <c r="C4423" s="15"/>
      <c r="D4423" s="15"/>
      <c r="E4423" s="15"/>
    </row>
    <row r="4424" spans="1:5" ht="15.75">
      <c r="A4424" s="16"/>
      <c r="B4424" s="15"/>
      <c r="C4424" s="15"/>
      <c r="D4424" s="15"/>
      <c r="E4424" s="15"/>
    </row>
    <row r="4425" spans="1:5" ht="15.75">
      <c r="A4425" s="16"/>
      <c r="B4425" s="15"/>
      <c r="C4425" s="15"/>
      <c r="D4425" s="15"/>
      <c r="E4425" s="15"/>
    </row>
    <row r="4426" spans="1:5" ht="15.75">
      <c r="A4426" s="16"/>
      <c r="B4426" s="15"/>
      <c r="C4426" s="15"/>
      <c r="D4426" s="15"/>
      <c r="E4426" s="15"/>
    </row>
    <row r="4427" spans="1:5" ht="15.75">
      <c r="A4427" s="16"/>
      <c r="B4427" s="15"/>
      <c r="C4427" s="15"/>
      <c r="D4427" s="15"/>
      <c r="E4427" s="15"/>
    </row>
    <row r="4428" spans="1:5" ht="15.75">
      <c r="A4428" s="16"/>
      <c r="B4428" s="15"/>
      <c r="C4428" s="15"/>
      <c r="D4428" s="15"/>
      <c r="E4428" s="15"/>
    </row>
    <row r="4429" spans="1:5" ht="15.75">
      <c r="A4429" s="16"/>
      <c r="B4429" s="15"/>
      <c r="C4429" s="15"/>
      <c r="D4429" s="15"/>
      <c r="E4429" s="15"/>
    </row>
    <row r="4430" spans="1:5" ht="15.75">
      <c r="A4430" s="16"/>
      <c r="B4430" s="15"/>
      <c r="C4430" s="15"/>
      <c r="D4430" s="15"/>
      <c r="E4430" s="15"/>
    </row>
    <row r="4431" spans="1:5" ht="15.75">
      <c r="A4431" s="16"/>
      <c r="B4431" s="15"/>
      <c r="C4431" s="15"/>
      <c r="D4431" s="15"/>
      <c r="E4431" s="15"/>
    </row>
    <row r="4432" spans="1:5" ht="15.75">
      <c r="A4432" s="16"/>
      <c r="B4432" s="15"/>
      <c r="C4432" s="15"/>
      <c r="D4432" s="15"/>
      <c r="E4432" s="15"/>
    </row>
    <row r="4433" spans="1:5" ht="15.75">
      <c r="A4433" s="16"/>
      <c r="B4433" s="15"/>
      <c r="C4433" s="15"/>
      <c r="D4433" s="15"/>
      <c r="E4433" s="15"/>
    </row>
    <row r="4434" spans="1:5" ht="15.75">
      <c r="A4434" s="16"/>
      <c r="B4434" s="15"/>
      <c r="C4434" s="15"/>
      <c r="D4434" s="15"/>
      <c r="E4434" s="15"/>
    </row>
    <row r="4435" spans="1:5" ht="15.75">
      <c r="A4435" s="16"/>
      <c r="B4435" s="15"/>
      <c r="C4435" s="15"/>
      <c r="D4435" s="15"/>
      <c r="E4435" s="15"/>
    </row>
    <row r="4436" spans="1:5" ht="15.75">
      <c r="A4436" s="16"/>
      <c r="B4436" s="15"/>
      <c r="C4436" s="15"/>
      <c r="D4436" s="15"/>
      <c r="E4436" s="15"/>
    </row>
    <row r="4437" spans="1:5" ht="15.75">
      <c r="A4437" s="16"/>
      <c r="B4437" s="15"/>
      <c r="C4437" s="15"/>
      <c r="D4437" s="15"/>
      <c r="E4437" s="15"/>
    </row>
    <row r="4438" spans="1:5" ht="15.75">
      <c r="A4438" s="16"/>
      <c r="B4438" s="15"/>
      <c r="C4438" s="15"/>
      <c r="D4438" s="15"/>
      <c r="E4438" s="15"/>
    </row>
    <row r="4439" spans="1:5" ht="15.75">
      <c r="A4439" s="16"/>
      <c r="B4439" s="15"/>
      <c r="C4439" s="15"/>
      <c r="D4439" s="15"/>
      <c r="E4439" s="15"/>
    </row>
    <row r="4440" spans="1:5" ht="15.75">
      <c r="A4440" s="16"/>
      <c r="B4440" s="15"/>
      <c r="C4440" s="15"/>
      <c r="D4440" s="15"/>
      <c r="E4440" s="15"/>
    </row>
    <row r="4441" spans="1:5" ht="15.75">
      <c r="A4441" s="16"/>
      <c r="B4441" s="15"/>
      <c r="C4441" s="15"/>
      <c r="D4441" s="15"/>
      <c r="E4441" s="15"/>
    </row>
    <row r="4442" spans="1:5" ht="15.75">
      <c r="A4442" s="16"/>
      <c r="B4442" s="15"/>
      <c r="C4442" s="15"/>
      <c r="D4442" s="15"/>
      <c r="E4442" s="15"/>
    </row>
    <row r="4443" spans="1:5" ht="15.75">
      <c r="A4443" s="16"/>
      <c r="B4443" s="15"/>
      <c r="C4443" s="15"/>
      <c r="D4443" s="15"/>
      <c r="E4443" s="15"/>
    </row>
    <row r="4444" spans="1:5" ht="15.75">
      <c r="A4444" s="16"/>
      <c r="B4444" s="15"/>
      <c r="C4444" s="15"/>
      <c r="D4444" s="15"/>
      <c r="E4444" s="15"/>
    </row>
    <row r="4445" spans="1:5" ht="15.75">
      <c r="A4445" s="16"/>
      <c r="B4445" s="15"/>
      <c r="C4445" s="15"/>
      <c r="D4445" s="15"/>
      <c r="E4445" s="15"/>
    </row>
    <row r="4446" spans="1:5" ht="15.75">
      <c r="A4446" s="16"/>
      <c r="B4446" s="15"/>
      <c r="C4446" s="15"/>
      <c r="D4446" s="15"/>
      <c r="E4446" s="15"/>
    </row>
    <row r="4447" spans="1:5" ht="15.75">
      <c r="A4447" s="16"/>
      <c r="B4447" s="15"/>
      <c r="C4447" s="15"/>
      <c r="D4447" s="15"/>
      <c r="E4447" s="15"/>
    </row>
    <row r="4448" spans="1:5" ht="15.75">
      <c r="A4448" s="16"/>
      <c r="B4448" s="15"/>
      <c r="C4448" s="15"/>
      <c r="D4448" s="15"/>
      <c r="E4448" s="15"/>
    </row>
    <row r="4449" spans="1:5" ht="15.75">
      <c r="A4449" s="16"/>
      <c r="B4449" s="15"/>
      <c r="C4449" s="15"/>
      <c r="D4449" s="15"/>
      <c r="E4449" s="15"/>
    </row>
    <row r="4450" spans="1:5" ht="15.75">
      <c r="A4450" s="16"/>
      <c r="B4450" s="15"/>
      <c r="C4450" s="15"/>
      <c r="D4450" s="15"/>
      <c r="E4450" s="15"/>
    </row>
    <row r="4451" spans="1:5" ht="15.75">
      <c r="A4451" s="16"/>
      <c r="B4451" s="15"/>
      <c r="C4451" s="15"/>
      <c r="D4451" s="15"/>
      <c r="E4451" s="15"/>
    </row>
    <row r="4452" spans="1:5" ht="15.75">
      <c r="A4452" s="16"/>
      <c r="B4452" s="15"/>
      <c r="C4452" s="15"/>
      <c r="D4452" s="15"/>
      <c r="E4452" s="15"/>
    </row>
    <row r="4453" spans="1:5" ht="15.75">
      <c r="A4453" s="16"/>
      <c r="B4453" s="15"/>
      <c r="C4453" s="15"/>
      <c r="D4453" s="15"/>
      <c r="E4453" s="15"/>
    </row>
    <row r="4454" spans="1:5" ht="15.75">
      <c r="A4454" s="16"/>
      <c r="B4454" s="15"/>
      <c r="C4454" s="15"/>
      <c r="D4454" s="15"/>
      <c r="E4454" s="15"/>
    </row>
    <row r="4455" spans="1:5" ht="15.75">
      <c r="A4455" s="16"/>
      <c r="B4455" s="15"/>
      <c r="C4455" s="15"/>
      <c r="D4455" s="15"/>
      <c r="E4455" s="15"/>
    </row>
    <row r="4456" spans="1:5" ht="15.75">
      <c r="A4456" s="16"/>
      <c r="B4456" s="15"/>
      <c r="C4456" s="15"/>
      <c r="D4456" s="15"/>
      <c r="E4456" s="15"/>
    </row>
    <row r="4457" spans="1:5" ht="15.75">
      <c r="A4457" s="16"/>
      <c r="B4457" s="15"/>
      <c r="C4457" s="15"/>
      <c r="D4457" s="15"/>
      <c r="E4457" s="15"/>
    </row>
    <row r="4458" spans="1:5" ht="15.75">
      <c r="A4458" s="16"/>
      <c r="B4458" s="15"/>
      <c r="C4458" s="15"/>
      <c r="D4458" s="15"/>
      <c r="E4458" s="15"/>
    </row>
    <row r="4459" spans="1:5" ht="15.75">
      <c r="A4459" s="16"/>
      <c r="B4459" s="15"/>
      <c r="C4459" s="15"/>
      <c r="D4459" s="15"/>
      <c r="E4459" s="15"/>
    </row>
    <row r="4460" spans="1:5" ht="15.75">
      <c r="A4460" s="16"/>
      <c r="B4460" s="15"/>
      <c r="C4460" s="15"/>
      <c r="D4460" s="15"/>
      <c r="E4460" s="15"/>
    </row>
    <row r="4461" spans="1:5" ht="15.75">
      <c r="A4461" s="16"/>
      <c r="B4461" s="15"/>
      <c r="C4461" s="15"/>
      <c r="D4461" s="15"/>
      <c r="E4461" s="15"/>
    </row>
    <row r="4462" spans="1:5" ht="15.75">
      <c r="A4462" s="16"/>
      <c r="B4462" s="15"/>
      <c r="C4462" s="15"/>
      <c r="D4462" s="15"/>
      <c r="E4462" s="15"/>
    </row>
    <row r="4463" spans="1:5" ht="15.75">
      <c r="A4463" s="16"/>
      <c r="B4463" s="15"/>
      <c r="C4463" s="15"/>
      <c r="D4463" s="15"/>
      <c r="E4463" s="15"/>
    </row>
    <row r="4464" spans="1:5" ht="15.75">
      <c r="A4464" s="16"/>
      <c r="B4464" s="15"/>
      <c r="C4464" s="15"/>
      <c r="D4464" s="15"/>
      <c r="E4464" s="15"/>
    </row>
    <row r="4465" spans="1:5" ht="15.75">
      <c r="A4465" s="16"/>
      <c r="B4465" s="15"/>
      <c r="C4465" s="15"/>
      <c r="D4465" s="15"/>
      <c r="E4465" s="15"/>
    </row>
    <row r="4466" spans="1:5" ht="15.75">
      <c r="A4466" s="16"/>
      <c r="B4466" s="15"/>
      <c r="C4466" s="15"/>
      <c r="D4466" s="15"/>
      <c r="E4466" s="15"/>
    </row>
    <row r="4467" spans="1:5" ht="15.75">
      <c r="A4467" s="16"/>
      <c r="B4467" s="15"/>
      <c r="C4467" s="15"/>
      <c r="D4467" s="15"/>
      <c r="E4467" s="15"/>
    </row>
    <row r="4468" spans="1:5" ht="15.75">
      <c r="A4468" s="16"/>
      <c r="B4468" s="15"/>
      <c r="C4468" s="15"/>
      <c r="D4468" s="15"/>
      <c r="E4468" s="15"/>
    </row>
    <row r="4469" spans="1:5" ht="15.75">
      <c r="A4469" s="16"/>
      <c r="B4469" s="15"/>
      <c r="C4469" s="15"/>
      <c r="D4469" s="15"/>
      <c r="E4469" s="15"/>
    </row>
    <row r="4470" spans="1:5" ht="15.75">
      <c r="A4470" s="16"/>
      <c r="B4470" s="15"/>
      <c r="C4470" s="15"/>
      <c r="D4470" s="15"/>
      <c r="E4470" s="15"/>
    </row>
    <row r="4471" spans="1:5" ht="15.75">
      <c r="A4471" s="16"/>
      <c r="B4471" s="15"/>
      <c r="C4471" s="15"/>
      <c r="D4471" s="15"/>
      <c r="E4471" s="15"/>
    </row>
    <row r="4472" spans="1:5" ht="15.75">
      <c r="A4472" s="16"/>
      <c r="B4472" s="15"/>
      <c r="C4472" s="15"/>
      <c r="D4472" s="15"/>
      <c r="E4472" s="15"/>
    </row>
    <row r="4473" spans="1:5" ht="15.75">
      <c r="A4473" s="16"/>
      <c r="B4473" s="15"/>
      <c r="C4473" s="15"/>
      <c r="D4473" s="15"/>
      <c r="E4473" s="15"/>
    </row>
    <row r="4474" spans="1:5" ht="15.75">
      <c r="A4474" s="16"/>
      <c r="B4474" s="15"/>
      <c r="C4474" s="15"/>
      <c r="D4474" s="15"/>
      <c r="E4474" s="15"/>
    </row>
    <row r="4475" spans="1:5" ht="15.75">
      <c r="A4475" s="16"/>
      <c r="B4475" s="15"/>
      <c r="C4475" s="15"/>
      <c r="D4475" s="15"/>
      <c r="E4475" s="15"/>
    </row>
    <row r="4476" spans="1:5" ht="15.75">
      <c r="A4476" s="16"/>
      <c r="B4476" s="15"/>
      <c r="C4476" s="15"/>
      <c r="D4476" s="15"/>
      <c r="E4476" s="15"/>
    </row>
    <row r="4477" spans="1:5" ht="15.75">
      <c r="A4477" s="16"/>
      <c r="B4477" s="15"/>
      <c r="C4477" s="15"/>
      <c r="D4477" s="15"/>
      <c r="E4477" s="15"/>
    </row>
    <row r="4478" spans="1:5" ht="15.75">
      <c r="A4478" s="16"/>
      <c r="B4478" s="15"/>
      <c r="C4478" s="15"/>
      <c r="D4478" s="15"/>
      <c r="E4478" s="15"/>
    </row>
    <row r="4479" spans="1:5" ht="15.75">
      <c r="A4479" s="16"/>
      <c r="B4479" s="15"/>
      <c r="C4479" s="15"/>
      <c r="D4479" s="15"/>
      <c r="E4479" s="15"/>
    </row>
    <row r="4480" spans="1:5" ht="15.75">
      <c r="A4480" s="16"/>
      <c r="B4480" s="15"/>
      <c r="C4480" s="15"/>
      <c r="D4480" s="15"/>
      <c r="E4480" s="15"/>
    </row>
    <row r="4481" spans="1:5" ht="15.75">
      <c r="A4481" s="16"/>
      <c r="B4481" s="15"/>
      <c r="C4481" s="15"/>
      <c r="D4481" s="15"/>
      <c r="E4481" s="15"/>
    </row>
    <row r="4482" spans="1:5" ht="15.75">
      <c r="A4482" s="16"/>
      <c r="B4482" s="15"/>
      <c r="C4482" s="15"/>
      <c r="D4482" s="15"/>
      <c r="E4482" s="15"/>
    </row>
    <row r="4483" spans="1:5" ht="15.75">
      <c r="A4483" s="16"/>
      <c r="B4483" s="15"/>
      <c r="C4483" s="15"/>
      <c r="D4483" s="15"/>
      <c r="E4483" s="15"/>
    </row>
    <row r="4484" spans="1:5" ht="15.75">
      <c r="A4484" s="16"/>
      <c r="B4484" s="15"/>
      <c r="C4484" s="15"/>
      <c r="D4484" s="15"/>
      <c r="E4484" s="15"/>
    </row>
    <row r="4485" spans="1:5" ht="15.75">
      <c r="A4485" s="16"/>
      <c r="B4485" s="15"/>
      <c r="C4485" s="15"/>
      <c r="D4485" s="15"/>
      <c r="E4485" s="15"/>
    </row>
    <row r="4486" spans="1:5" ht="15.75">
      <c r="A4486" s="16"/>
      <c r="B4486" s="15"/>
      <c r="C4486" s="15"/>
      <c r="D4486" s="15"/>
      <c r="E4486" s="15"/>
    </row>
    <row r="4487" spans="1:5" ht="15.75">
      <c r="A4487" s="16"/>
      <c r="B4487" s="15"/>
      <c r="C4487" s="15"/>
      <c r="D4487" s="15"/>
      <c r="E4487" s="15"/>
    </row>
    <row r="4488" spans="1:5" ht="15.75">
      <c r="A4488" s="16"/>
      <c r="B4488" s="15"/>
      <c r="C4488" s="15"/>
      <c r="D4488" s="15"/>
      <c r="E4488" s="15"/>
    </row>
    <row r="4489" spans="1:5" ht="15.75">
      <c r="A4489" s="16"/>
      <c r="B4489" s="15"/>
      <c r="C4489" s="15"/>
      <c r="D4489" s="15"/>
      <c r="E4489" s="15"/>
    </row>
    <row r="4490" spans="1:5" ht="15.75">
      <c r="A4490" s="16"/>
      <c r="B4490" s="15"/>
      <c r="C4490" s="15"/>
      <c r="D4490" s="15"/>
      <c r="E4490" s="15"/>
    </row>
    <row r="4491" spans="1:5" ht="15.75">
      <c r="A4491" s="16"/>
      <c r="B4491" s="15"/>
      <c r="C4491" s="15"/>
      <c r="D4491" s="15"/>
      <c r="E4491" s="15"/>
    </row>
    <row r="4492" spans="1:5" ht="15.75">
      <c r="A4492" s="16"/>
      <c r="B4492" s="15"/>
      <c r="C4492" s="15"/>
      <c r="D4492" s="15"/>
      <c r="E4492" s="15"/>
    </row>
    <row r="4493" spans="1:5" ht="15.75">
      <c r="A4493" s="16"/>
      <c r="B4493" s="15"/>
      <c r="C4493" s="15"/>
      <c r="D4493" s="15"/>
      <c r="E4493" s="15"/>
    </row>
    <row r="4494" spans="1:5" ht="15.75">
      <c r="A4494" s="16"/>
      <c r="B4494" s="15"/>
      <c r="C4494" s="15"/>
      <c r="D4494" s="15"/>
      <c r="E4494" s="15"/>
    </row>
    <row r="4495" spans="1:5" ht="15.75">
      <c r="A4495" s="16"/>
      <c r="B4495" s="15"/>
      <c r="C4495" s="15"/>
      <c r="D4495" s="15"/>
      <c r="E4495" s="15"/>
    </row>
    <row r="4496" spans="1:5" ht="15.75">
      <c r="A4496" s="16"/>
      <c r="B4496" s="15"/>
      <c r="C4496" s="15"/>
      <c r="D4496" s="15"/>
      <c r="E4496" s="15"/>
    </row>
    <row r="4497" spans="1:5" ht="15.75">
      <c r="A4497" s="16"/>
      <c r="B4497" s="15"/>
      <c r="C4497" s="15"/>
      <c r="D4497" s="15"/>
      <c r="E4497" s="15"/>
    </row>
    <row r="4498" spans="1:5" ht="15.75">
      <c r="A4498" s="16"/>
      <c r="B4498" s="15"/>
      <c r="C4498" s="15"/>
      <c r="D4498" s="15"/>
      <c r="E4498" s="15"/>
    </row>
    <row r="4499" spans="1:5" ht="15.75">
      <c r="A4499" s="16"/>
      <c r="B4499" s="15"/>
      <c r="C4499" s="15"/>
      <c r="D4499" s="15"/>
      <c r="E4499" s="15"/>
    </row>
    <row r="4500" spans="1:5" ht="15.75">
      <c r="A4500" s="16"/>
      <c r="B4500" s="15"/>
      <c r="C4500" s="15"/>
      <c r="D4500" s="15"/>
      <c r="E4500" s="15"/>
    </row>
    <row r="4501" spans="1:5" ht="15.75">
      <c r="A4501" s="16"/>
      <c r="B4501" s="15"/>
      <c r="C4501" s="15"/>
      <c r="D4501" s="15"/>
      <c r="E4501" s="15"/>
    </row>
    <row r="4502" spans="1:5" ht="15.75">
      <c r="A4502" s="16"/>
      <c r="B4502" s="15"/>
      <c r="C4502" s="15"/>
      <c r="D4502" s="15"/>
      <c r="E4502" s="15"/>
    </row>
    <row r="4503" spans="1:5" ht="15.75">
      <c r="A4503" s="16"/>
      <c r="B4503" s="15"/>
      <c r="C4503" s="15"/>
      <c r="D4503" s="15"/>
      <c r="E4503" s="15"/>
    </row>
    <row r="4504" spans="1:5" ht="15.75">
      <c r="A4504" s="16"/>
      <c r="B4504" s="15"/>
      <c r="C4504" s="15"/>
      <c r="D4504" s="15"/>
      <c r="E4504" s="15"/>
    </row>
    <row r="4505" spans="1:5" ht="15.75">
      <c r="A4505" s="16"/>
      <c r="B4505" s="15"/>
      <c r="C4505" s="15"/>
      <c r="D4505" s="15"/>
      <c r="E4505" s="15"/>
    </row>
    <row r="4506" spans="1:5" ht="15.75">
      <c r="A4506" s="16"/>
      <c r="B4506" s="15"/>
      <c r="C4506" s="15"/>
      <c r="D4506" s="15"/>
      <c r="E4506" s="15"/>
    </row>
    <row r="4507" spans="1:5" ht="15.75">
      <c r="A4507" s="16"/>
      <c r="B4507" s="15"/>
      <c r="C4507" s="15"/>
      <c r="D4507" s="15"/>
      <c r="E4507" s="15"/>
    </row>
    <row r="4508" spans="1:5" ht="15.75">
      <c r="A4508" s="16"/>
      <c r="B4508" s="15"/>
      <c r="C4508" s="15"/>
      <c r="D4508" s="15"/>
      <c r="E4508" s="15"/>
    </row>
    <row r="4509" spans="1:5" ht="15.75">
      <c r="A4509" s="16"/>
      <c r="B4509" s="15"/>
      <c r="C4509" s="15"/>
      <c r="D4509" s="15"/>
      <c r="E4509" s="15"/>
    </row>
    <row r="4510" spans="1:5" ht="15.75">
      <c r="A4510" s="16"/>
      <c r="B4510" s="15"/>
      <c r="C4510" s="15"/>
      <c r="D4510" s="15"/>
      <c r="E4510" s="15"/>
    </row>
    <row r="4511" spans="1:5" ht="15.75">
      <c r="A4511" s="16"/>
      <c r="B4511" s="15"/>
      <c r="C4511" s="15"/>
      <c r="D4511" s="15"/>
      <c r="E4511" s="15"/>
    </row>
    <row r="4512" spans="1:5" ht="15.75">
      <c r="A4512" s="16"/>
      <c r="B4512" s="15"/>
      <c r="C4512" s="15"/>
      <c r="D4512" s="15"/>
      <c r="E4512" s="15"/>
    </row>
    <row r="4513" spans="1:5" ht="15.75">
      <c r="A4513" s="16"/>
      <c r="B4513" s="15"/>
      <c r="C4513" s="15"/>
      <c r="D4513" s="15"/>
      <c r="E4513" s="15"/>
    </row>
    <row r="4514" spans="1:5" ht="15.75">
      <c r="A4514" s="16"/>
      <c r="B4514" s="15"/>
      <c r="C4514" s="15"/>
      <c r="D4514" s="15"/>
      <c r="E4514" s="15"/>
    </row>
    <row r="4515" spans="1:5" ht="15.75">
      <c r="A4515" s="16"/>
      <c r="B4515" s="15"/>
      <c r="C4515" s="15"/>
      <c r="D4515" s="15"/>
      <c r="E4515" s="15"/>
    </row>
    <row r="4516" spans="1:5" ht="15.75">
      <c r="A4516" s="16"/>
      <c r="B4516" s="15"/>
      <c r="C4516" s="15"/>
      <c r="D4516" s="15"/>
      <c r="E4516" s="15"/>
    </row>
    <row r="4517" spans="1:5" ht="15.75">
      <c r="A4517" s="16"/>
      <c r="B4517" s="15"/>
      <c r="C4517" s="15"/>
      <c r="D4517" s="15"/>
      <c r="E4517" s="15"/>
    </row>
    <row r="4518" spans="1:5" ht="15.75">
      <c r="A4518" s="16"/>
      <c r="B4518" s="15"/>
      <c r="C4518" s="15"/>
      <c r="D4518" s="15"/>
      <c r="E4518" s="15"/>
    </row>
    <row r="4519" spans="1:5" ht="15.75">
      <c r="A4519" s="16"/>
      <c r="B4519" s="15"/>
      <c r="C4519" s="15"/>
      <c r="D4519" s="15"/>
      <c r="E4519" s="15"/>
    </row>
    <row r="4520" spans="1:5" ht="15.75">
      <c r="A4520" s="16"/>
      <c r="B4520" s="15"/>
      <c r="C4520" s="15"/>
      <c r="D4520" s="15"/>
      <c r="E4520" s="15"/>
    </row>
    <row r="4521" spans="1:5" ht="15.75">
      <c r="A4521" s="16"/>
      <c r="B4521" s="15"/>
      <c r="C4521" s="15"/>
      <c r="D4521" s="15"/>
      <c r="E4521" s="15"/>
    </row>
    <row r="4522" spans="1:5" ht="15.75">
      <c r="A4522" s="16"/>
      <c r="B4522" s="15"/>
      <c r="C4522" s="15"/>
      <c r="D4522" s="15"/>
      <c r="E4522" s="15"/>
    </row>
    <row r="4523" spans="1:5" ht="15.75">
      <c r="A4523" s="16"/>
      <c r="B4523" s="15"/>
      <c r="C4523" s="15"/>
      <c r="D4523" s="15"/>
      <c r="E4523" s="15"/>
    </row>
    <row r="4524" spans="1:5" ht="15.75">
      <c r="A4524" s="16"/>
      <c r="B4524" s="15"/>
      <c r="C4524" s="15"/>
      <c r="D4524" s="15"/>
      <c r="E4524" s="15"/>
    </row>
    <row r="4525" spans="1:5" ht="15.75">
      <c r="A4525" s="16"/>
      <c r="B4525" s="15"/>
      <c r="C4525" s="15"/>
      <c r="D4525" s="15"/>
      <c r="E4525" s="15"/>
    </row>
    <row r="4526" spans="1:5" ht="15.75">
      <c r="A4526" s="16"/>
      <c r="B4526" s="15"/>
      <c r="C4526" s="15"/>
      <c r="D4526" s="15"/>
      <c r="E4526" s="15"/>
    </row>
    <row r="4527" spans="1:5" ht="15.75">
      <c r="A4527" s="16"/>
      <c r="B4527" s="15"/>
      <c r="C4527" s="15"/>
      <c r="D4527" s="15"/>
      <c r="E4527" s="15"/>
    </row>
    <row r="4528" spans="1:5" ht="15.75">
      <c r="A4528" s="16"/>
      <c r="B4528" s="15"/>
      <c r="C4528" s="15"/>
      <c r="D4528" s="15"/>
      <c r="E4528" s="15"/>
    </row>
    <row r="4529" spans="1:5" ht="15.75">
      <c r="A4529" s="16"/>
      <c r="B4529" s="15"/>
      <c r="C4529" s="15"/>
      <c r="D4529" s="15"/>
      <c r="E4529" s="15"/>
    </row>
    <row r="4530" spans="1:5" ht="15.75">
      <c r="A4530" s="16"/>
      <c r="B4530" s="15"/>
      <c r="C4530" s="15"/>
      <c r="D4530" s="15"/>
      <c r="E4530" s="15"/>
    </row>
    <row r="4531" spans="1:5" ht="15.75">
      <c r="A4531" s="16"/>
      <c r="B4531" s="15"/>
      <c r="C4531" s="15"/>
      <c r="D4531" s="15"/>
      <c r="E4531" s="15"/>
    </row>
    <row r="4532" spans="1:5" ht="15.75">
      <c r="A4532" s="16"/>
      <c r="B4532" s="15"/>
      <c r="C4532" s="15"/>
      <c r="D4532" s="15"/>
      <c r="E4532" s="15"/>
    </row>
    <row r="4533" spans="1:5" ht="15.75">
      <c r="A4533" s="16"/>
      <c r="B4533" s="15"/>
      <c r="C4533" s="15"/>
      <c r="D4533" s="15"/>
      <c r="E4533" s="15"/>
    </row>
    <row r="4534" spans="1:5" ht="15.75">
      <c r="A4534" s="16"/>
      <c r="B4534" s="15"/>
      <c r="C4534" s="15"/>
      <c r="D4534" s="15"/>
      <c r="E4534" s="15"/>
    </row>
    <row r="4535" spans="1:5" ht="15.75">
      <c r="A4535" s="16"/>
      <c r="B4535" s="15"/>
      <c r="C4535" s="15"/>
      <c r="D4535" s="15"/>
      <c r="E4535" s="15"/>
    </row>
    <row r="4536" spans="1:5" ht="15.75">
      <c r="A4536" s="16"/>
      <c r="B4536" s="15"/>
      <c r="C4536" s="15"/>
      <c r="D4536" s="15"/>
      <c r="E4536" s="15"/>
    </row>
    <row r="4537" spans="1:5" ht="15.75">
      <c r="A4537" s="16"/>
      <c r="B4537" s="15"/>
      <c r="C4537" s="15"/>
      <c r="D4537" s="15"/>
      <c r="E4537" s="15"/>
    </row>
    <row r="4538" spans="1:5" ht="15.75">
      <c r="A4538" s="16"/>
      <c r="B4538" s="15"/>
      <c r="C4538" s="15"/>
      <c r="D4538" s="15"/>
      <c r="E4538" s="15"/>
    </row>
    <row r="4539" spans="1:5" ht="15.75">
      <c r="A4539" s="16"/>
      <c r="B4539" s="15"/>
      <c r="C4539" s="15"/>
      <c r="D4539" s="15"/>
      <c r="E4539" s="15"/>
    </row>
    <row r="4540" spans="1:5" ht="15.75">
      <c r="A4540" s="16"/>
      <c r="B4540" s="15"/>
      <c r="C4540" s="15"/>
      <c r="D4540" s="15"/>
      <c r="E4540" s="15"/>
    </row>
    <row r="4541" spans="1:5" ht="15.75">
      <c r="A4541" s="16"/>
      <c r="B4541" s="15"/>
      <c r="C4541" s="15"/>
      <c r="D4541" s="15"/>
      <c r="E4541" s="15"/>
    </row>
    <row r="4542" spans="1:5" ht="15.75">
      <c r="A4542" s="16"/>
      <c r="B4542" s="15"/>
      <c r="C4542" s="15"/>
      <c r="D4542" s="15"/>
      <c r="E4542" s="15"/>
    </row>
    <row r="4543" spans="1:5" ht="15.75">
      <c r="A4543" s="16"/>
      <c r="B4543" s="15"/>
      <c r="C4543" s="15"/>
      <c r="D4543" s="15"/>
      <c r="E4543" s="15"/>
    </row>
    <row r="4544" spans="1:5" ht="15.75">
      <c r="A4544" s="16"/>
      <c r="B4544" s="15"/>
      <c r="C4544" s="15"/>
      <c r="D4544" s="15"/>
      <c r="E4544" s="15"/>
    </row>
    <row r="4545" spans="1:5" ht="15.75">
      <c r="A4545" s="16"/>
      <c r="B4545" s="15"/>
      <c r="C4545" s="15"/>
      <c r="D4545" s="15"/>
      <c r="E4545" s="15"/>
    </row>
    <row r="4546" spans="1:5" ht="15.75">
      <c r="A4546" s="16"/>
      <c r="B4546" s="15"/>
      <c r="C4546" s="15"/>
      <c r="D4546" s="15"/>
      <c r="E4546" s="15"/>
    </row>
    <row r="4547" spans="1:5" ht="15.75">
      <c r="A4547" s="16"/>
      <c r="B4547" s="15"/>
      <c r="C4547" s="15"/>
      <c r="D4547" s="15"/>
      <c r="E4547" s="15"/>
    </row>
    <row r="4548" spans="1:5" ht="15.75">
      <c r="A4548" s="16"/>
      <c r="B4548" s="15"/>
      <c r="C4548" s="15"/>
      <c r="D4548" s="15"/>
      <c r="E4548" s="15"/>
    </row>
    <row r="4549" spans="1:5" ht="15.75">
      <c r="A4549" s="16"/>
      <c r="B4549" s="15"/>
      <c r="C4549" s="15"/>
      <c r="D4549" s="15"/>
      <c r="E4549" s="15"/>
    </row>
    <row r="4550" spans="1:5" ht="15.75">
      <c r="A4550" s="16"/>
      <c r="B4550" s="15"/>
      <c r="C4550" s="15"/>
      <c r="D4550" s="15"/>
      <c r="E4550" s="15"/>
    </row>
    <row r="4551" spans="1:5" ht="15.75">
      <c r="A4551" s="16"/>
      <c r="B4551" s="15"/>
      <c r="C4551" s="15"/>
      <c r="D4551" s="15"/>
      <c r="E4551" s="15"/>
    </row>
    <row r="4552" spans="1:5" ht="15.75">
      <c r="A4552" s="16"/>
      <c r="B4552" s="15"/>
      <c r="C4552" s="15"/>
      <c r="D4552" s="15"/>
      <c r="E4552" s="15"/>
    </row>
    <row r="4553" spans="1:5" ht="15.75">
      <c r="A4553" s="16"/>
      <c r="B4553" s="15"/>
      <c r="C4553" s="15"/>
      <c r="D4553" s="15"/>
      <c r="E4553" s="15"/>
    </row>
    <row r="4554" spans="1:5" ht="15.75">
      <c r="A4554" s="16"/>
      <c r="B4554" s="15"/>
      <c r="C4554" s="15"/>
      <c r="D4554" s="15"/>
      <c r="E4554" s="15"/>
    </row>
    <row r="4555" spans="1:5" ht="15.75">
      <c r="A4555" s="16"/>
      <c r="B4555" s="15"/>
      <c r="C4555" s="15"/>
      <c r="D4555" s="15"/>
      <c r="E4555" s="15"/>
    </row>
    <row r="4556" spans="1:5" ht="15.75">
      <c r="A4556" s="16"/>
      <c r="B4556" s="15"/>
      <c r="C4556" s="15"/>
      <c r="D4556" s="15"/>
      <c r="E4556" s="15"/>
    </row>
    <row r="4557" spans="1:5" ht="15.75">
      <c r="A4557" s="16"/>
      <c r="B4557" s="15"/>
      <c r="C4557" s="15"/>
      <c r="D4557" s="15"/>
      <c r="E4557" s="15"/>
    </row>
    <row r="4558" spans="1:5" ht="15.75">
      <c r="A4558" s="16"/>
      <c r="B4558" s="15"/>
      <c r="C4558" s="15"/>
      <c r="D4558" s="15"/>
      <c r="E4558" s="15"/>
    </row>
    <row r="4559" spans="1:5" ht="15.75">
      <c r="A4559" s="16"/>
      <c r="B4559" s="15"/>
      <c r="C4559" s="15"/>
      <c r="D4559" s="15"/>
      <c r="E4559" s="15"/>
    </row>
    <row r="4560" spans="1:5" ht="15.75">
      <c r="A4560" s="16"/>
      <c r="B4560" s="15"/>
      <c r="C4560" s="15"/>
      <c r="D4560" s="15"/>
      <c r="E4560" s="15"/>
    </row>
    <row r="4561" spans="1:5" ht="15.75">
      <c r="A4561" s="16"/>
      <c r="B4561" s="15"/>
      <c r="C4561" s="15"/>
      <c r="D4561" s="15"/>
      <c r="E4561" s="15"/>
    </row>
    <row r="4562" spans="1:5" ht="15.75">
      <c r="A4562" s="16"/>
      <c r="B4562" s="15"/>
      <c r="C4562" s="15"/>
      <c r="D4562" s="15"/>
      <c r="E4562" s="15"/>
    </row>
    <row r="4563" spans="1:5" ht="15.75">
      <c r="A4563" s="16"/>
      <c r="B4563" s="15"/>
      <c r="C4563" s="15"/>
      <c r="D4563" s="15"/>
      <c r="E4563" s="15"/>
    </row>
    <row r="4564" spans="1:5" ht="15.75">
      <c r="A4564" s="16"/>
      <c r="B4564" s="15"/>
      <c r="C4564" s="15"/>
      <c r="D4564" s="15"/>
      <c r="E4564" s="15"/>
    </row>
    <row r="4565" spans="1:5" ht="15.75">
      <c r="A4565" s="16"/>
      <c r="B4565" s="15"/>
      <c r="C4565" s="15"/>
      <c r="D4565" s="15"/>
      <c r="E4565" s="15"/>
    </row>
    <row r="4566" spans="1:5" ht="15.75">
      <c r="A4566" s="16"/>
      <c r="B4566" s="15"/>
      <c r="C4566" s="15"/>
      <c r="D4566" s="15"/>
      <c r="E4566" s="15"/>
    </row>
    <row r="4567" spans="1:5" ht="15.75">
      <c r="A4567" s="16"/>
      <c r="B4567" s="15"/>
      <c r="C4567" s="15"/>
      <c r="D4567" s="15"/>
      <c r="E4567" s="15"/>
    </row>
    <row r="4568" spans="1:5" ht="15.75">
      <c r="A4568" s="16"/>
      <c r="B4568" s="15"/>
      <c r="C4568" s="15"/>
      <c r="D4568" s="15"/>
      <c r="E4568" s="15"/>
    </row>
    <row r="4569" spans="1:5" ht="15.75">
      <c r="A4569" s="16"/>
      <c r="B4569" s="15"/>
      <c r="C4569" s="15"/>
      <c r="D4569" s="15"/>
      <c r="E4569" s="15"/>
    </row>
    <row r="4570" spans="1:5" ht="15.75">
      <c r="A4570" s="16"/>
      <c r="B4570" s="15"/>
      <c r="C4570" s="15"/>
      <c r="D4570" s="15"/>
      <c r="E4570" s="15"/>
    </row>
    <row r="4571" spans="1:5" ht="15.75">
      <c r="A4571" s="16"/>
      <c r="B4571" s="15"/>
      <c r="C4571" s="15"/>
      <c r="D4571" s="15"/>
      <c r="E4571" s="15"/>
    </row>
    <row r="4572" spans="1:5" ht="15.75">
      <c r="A4572" s="16"/>
      <c r="B4572" s="15"/>
      <c r="C4572" s="15"/>
      <c r="D4572" s="15"/>
      <c r="E4572" s="15"/>
    </row>
    <row r="4573" spans="1:5" ht="15.75">
      <c r="A4573" s="16"/>
      <c r="B4573" s="15"/>
      <c r="C4573" s="15"/>
      <c r="D4573" s="15"/>
      <c r="E4573" s="15"/>
    </row>
    <row r="4574" spans="1:5" ht="15.75">
      <c r="A4574" s="16"/>
      <c r="B4574" s="15"/>
      <c r="C4574" s="15"/>
      <c r="D4574" s="15"/>
      <c r="E4574" s="15"/>
    </row>
    <row r="4575" spans="1:5" ht="15.75">
      <c r="A4575" s="16"/>
      <c r="B4575" s="15"/>
      <c r="C4575" s="15"/>
      <c r="D4575" s="15"/>
      <c r="E4575" s="15"/>
    </row>
    <row r="4576" spans="1:5" ht="15.75">
      <c r="A4576" s="16"/>
      <c r="B4576" s="15"/>
      <c r="C4576" s="15"/>
      <c r="D4576" s="15"/>
      <c r="E4576" s="15"/>
    </row>
    <row r="4577" spans="1:5" ht="15.75">
      <c r="A4577" s="16"/>
      <c r="B4577" s="15"/>
      <c r="C4577" s="15"/>
      <c r="D4577" s="15"/>
      <c r="E4577" s="15"/>
    </row>
    <row r="4578" spans="1:5" ht="15.75">
      <c r="A4578" s="16"/>
      <c r="B4578" s="15"/>
      <c r="C4578" s="15"/>
      <c r="D4578" s="15"/>
      <c r="E4578" s="15"/>
    </row>
    <row r="4579" spans="1:5" ht="15.75">
      <c r="A4579" s="16"/>
      <c r="B4579" s="15"/>
      <c r="C4579" s="15"/>
      <c r="D4579" s="15"/>
      <c r="E4579" s="15"/>
    </row>
    <row r="4580" spans="1:5" ht="15.75">
      <c r="A4580" s="16"/>
      <c r="B4580" s="15"/>
      <c r="C4580" s="15"/>
      <c r="D4580" s="15"/>
      <c r="E4580" s="15"/>
    </row>
    <row r="4581" spans="1:5" ht="15.75">
      <c r="A4581" s="16"/>
      <c r="B4581" s="15"/>
      <c r="C4581" s="15"/>
      <c r="D4581" s="15"/>
      <c r="E4581" s="15"/>
    </row>
    <row r="4582" spans="1:5" ht="15.75">
      <c r="A4582" s="16"/>
      <c r="B4582" s="15"/>
      <c r="C4582" s="15"/>
      <c r="D4582" s="15"/>
      <c r="E4582" s="15"/>
    </row>
    <row r="4583" spans="1:5" ht="15.75">
      <c r="A4583" s="16"/>
      <c r="B4583" s="15"/>
      <c r="C4583" s="15"/>
      <c r="D4583" s="15"/>
      <c r="E4583" s="15"/>
    </row>
    <row r="4584" spans="1:5" ht="15.75">
      <c r="A4584" s="16"/>
      <c r="B4584" s="15"/>
      <c r="C4584" s="15"/>
      <c r="D4584" s="15"/>
      <c r="E4584" s="15"/>
    </row>
    <row r="4585" spans="1:5" ht="15.75">
      <c r="A4585" s="16"/>
      <c r="B4585" s="15"/>
      <c r="C4585" s="15"/>
      <c r="D4585" s="15"/>
      <c r="E4585" s="15"/>
    </row>
    <row r="4586" spans="1:5" ht="15.75">
      <c r="A4586" s="16"/>
      <c r="B4586" s="15"/>
      <c r="C4586" s="15"/>
      <c r="D4586" s="15"/>
      <c r="E4586" s="15"/>
    </row>
    <row r="4587" spans="1:5" ht="15.75">
      <c r="A4587" s="16"/>
      <c r="B4587" s="15"/>
      <c r="C4587" s="15"/>
      <c r="D4587" s="15"/>
      <c r="E4587" s="15"/>
    </row>
    <row r="4588" spans="1:5" ht="15.75">
      <c r="A4588" s="16"/>
      <c r="B4588" s="15"/>
      <c r="C4588" s="15"/>
      <c r="D4588" s="15"/>
      <c r="E4588" s="15"/>
    </row>
    <row r="4589" spans="1:5" ht="15.75">
      <c r="A4589" s="16"/>
      <c r="B4589" s="15"/>
      <c r="C4589" s="15"/>
      <c r="D4589" s="15"/>
      <c r="E4589" s="15"/>
    </row>
    <row r="4590" spans="1:5" ht="15.75">
      <c r="A4590" s="16"/>
      <c r="B4590" s="15"/>
      <c r="C4590" s="15"/>
      <c r="D4590" s="15"/>
      <c r="E4590" s="15"/>
    </row>
    <row r="4591" spans="1:5" ht="15.75">
      <c r="A4591" s="16"/>
      <c r="B4591" s="15"/>
      <c r="C4591" s="15"/>
      <c r="D4591" s="15"/>
      <c r="E4591" s="15"/>
    </row>
    <row r="4592" spans="1:5" ht="15.75">
      <c r="A4592" s="16"/>
      <c r="B4592" s="15"/>
      <c r="C4592" s="15"/>
      <c r="D4592" s="15"/>
      <c r="E4592" s="15"/>
    </row>
    <row r="4593" spans="1:5" ht="15.75">
      <c r="A4593" s="16"/>
      <c r="B4593" s="15"/>
      <c r="C4593" s="15"/>
      <c r="D4593" s="15"/>
      <c r="E4593" s="15"/>
    </row>
    <row r="4594" spans="1:5" ht="15.75">
      <c r="A4594" s="16"/>
      <c r="B4594" s="15"/>
      <c r="C4594" s="15"/>
      <c r="D4594" s="15"/>
      <c r="E4594" s="15"/>
    </row>
    <row r="4595" spans="1:5" ht="15.75">
      <c r="A4595" s="16"/>
      <c r="B4595" s="15"/>
      <c r="C4595" s="15"/>
      <c r="D4595" s="15"/>
      <c r="E4595" s="15"/>
    </row>
    <row r="4596" spans="1:5" ht="15.75">
      <c r="A4596" s="16"/>
      <c r="B4596" s="15"/>
      <c r="C4596" s="15"/>
      <c r="D4596" s="15"/>
      <c r="E4596" s="15"/>
    </row>
    <row r="4597" spans="1:5" ht="15.75">
      <c r="A4597" s="16"/>
      <c r="B4597" s="15"/>
      <c r="C4597" s="15"/>
      <c r="D4597" s="15"/>
      <c r="E4597" s="15"/>
    </row>
    <row r="4598" spans="1:5" ht="15.75">
      <c r="A4598" s="16"/>
      <c r="B4598" s="15"/>
      <c r="C4598" s="15"/>
      <c r="D4598" s="15"/>
      <c r="E4598" s="15"/>
    </row>
    <row r="4599" spans="1:5" ht="15.75">
      <c r="A4599" s="16"/>
      <c r="B4599" s="15"/>
      <c r="C4599" s="15"/>
      <c r="D4599" s="15"/>
      <c r="E4599" s="15"/>
    </row>
    <row r="4600" spans="1:5" ht="15.75">
      <c r="A4600" s="16"/>
      <c r="B4600" s="15"/>
      <c r="C4600" s="15"/>
      <c r="D4600" s="15"/>
      <c r="E4600" s="15"/>
    </row>
    <row r="4601" spans="1:5" ht="15.75">
      <c r="A4601" s="16"/>
      <c r="B4601" s="15"/>
      <c r="C4601" s="15"/>
      <c r="D4601" s="15"/>
      <c r="E4601" s="15"/>
    </row>
    <row r="4602" spans="1:5" ht="15.75">
      <c r="A4602" s="16"/>
      <c r="B4602" s="15"/>
      <c r="C4602" s="15"/>
      <c r="D4602" s="15"/>
      <c r="E4602" s="15"/>
    </row>
    <row r="4603" spans="1:5" ht="15.75">
      <c r="A4603" s="16"/>
      <c r="B4603" s="15"/>
      <c r="C4603" s="15"/>
      <c r="D4603" s="15"/>
      <c r="E4603" s="15"/>
    </row>
    <row r="4604" spans="1:5" ht="15.75">
      <c r="A4604" s="16"/>
      <c r="B4604" s="15"/>
      <c r="C4604" s="15"/>
      <c r="D4604" s="15"/>
      <c r="E4604" s="15"/>
    </row>
    <row r="4605" spans="1:5" ht="15.75">
      <c r="A4605" s="16"/>
      <c r="B4605" s="15"/>
      <c r="C4605" s="15"/>
      <c r="D4605" s="15"/>
      <c r="E4605" s="15"/>
    </row>
    <row r="4606" spans="1:5" ht="15.75">
      <c r="A4606" s="16"/>
      <c r="B4606" s="15"/>
      <c r="C4606" s="15"/>
      <c r="D4606" s="15"/>
      <c r="E4606" s="15"/>
    </row>
    <row r="4607" spans="1:5" ht="15.75">
      <c r="A4607" s="16"/>
      <c r="B4607" s="15"/>
      <c r="C4607" s="15"/>
      <c r="D4607" s="15"/>
      <c r="E4607" s="15"/>
    </row>
    <row r="4608" spans="1:5" ht="15.75">
      <c r="A4608" s="16"/>
      <c r="B4608" s="15"/>
      <c r="C4608" s="15"/>
      <c r="D4608" s="15"/>
      <c r="E4608" s="15"/>
    </row>
    <row r="4609" spans="1:5" ht="15.75">
      <c r="A4609" s="16"/>
      <c r="B4609" s="15"/>
      <c r="C4609" s="15"/>
      <c r="D4609" s="15"/>
      <c r="E4609" s="15"/>
    </row>
    <row r="4610" spans="1:5" ht="15.75">
      <c r="A4610" s="16"/>
      <c r="B4610" s="15"/>
      <c r="C4610" s="15"/>
      <c r="D4610" s="15"/>
      <c r="E4610" s="15"/>
    </row>
    <row r="4611" spans="1:5" ht="15.75">
      <c r="A4611" s="16"/>
      <c r="B4611" s="15"/>
      <c r="C4611" s="15"/>
      <c r="D4611" s="15"/>
      <c r="E4611" s="15"/>
    </row>
    <row r="4612" spans="1:5" ht="15.75">
      <c r="A4612" s="16"/>
      <c r="B4612" s="15"/>
      <c r="C4612" s="15"/>
      <c r="D4612" s="15"/>
      <c r="E4612" s="15"/>
    </row>
    <row r="4613" spans="1:5" ht="15.75">
      <c r="A4613" s="16"/>
      <c r="B4613" s="15"/>
      <c r="C4613" s="15"/>
      <c r="D4613" s="15"/>
      <c r="E4613" s="15"/>
    </row>
    <row r="4614" spans="1:5" ht="15.75">
      <c r="A4614" s="16"/>
      <c r="B4614" s="15"/>
      <c r="C4614" s="15"/>
      <c r="D4614" s="15"/>
      <c r="E4614" s="15"/>
    </row>
    <row r="4615" spans="1:5" ht="15.75">
      <c r="A4615" s="16"/>
      <c r="B4615" s="15"/>
      <c r="C4615" s="15"/>
      <c r="D4615" s="15"/>
      <c r="E4615" s="15"/>
    </row>
    <row r="4616" spans="1:5" ht="15.75">
      <c r="A4616" s="16"/>
      <c r="B4616" s="15"/>
      <c r="C4616" s="15"/>
      <c r="D4616" s="15"/>
      <c r="E4616" s="15"/>
    </row>
    <row r="4617" spans="1:5" ht="15.75">
      <c r="A4617" s="16"/>
      <c r="B4617" s="15"/>
      <c r="C4617" s="15"/>
      <c r="D4617" s="15"/>
      <c r="E4617" s="15"/>
    </row>
    <row r="4618" spans="1:5" ht="15.75">
      <c r="A4618" s="16"/>
      <c r="B4618" s="15"/>
      <c r="C4618" s="15"/>
      <c r="D4618" s="15"/>
      <c r="E4618" s="15"/>
    </row>
    <row r="4619" spans="1:5" ht="15.75">
      <c r="A4619" s="16"/>
      <c r="B4619" s="15"/>
      <c r="C4619" s="15"/>
      <c r="D4619" s="15"/>
      <c r="E4619" s="15"/>
    </row>
    <row r="4620" spans="1:5" ht="15.75">
      <c r="A4620" s="16"/>
      <c r="B4620" s="15"/>
      <c r="C4620" s="15"/>
      <c r="D4620" s="15"/>
      <c r="E4620" s="15"/>
    </row>
    <row r="4621" spans="1:5" ht="15.75">
      <c r="A4621" s="16"/>
      <c r="B4621" s="15"/>
      <c r="C4621" s="15"/>
      <c r="D4621" s="15"/>
      <c r="E4621" s="15"/>
    </row>
    <row r="4622" spans="1:5" ht="15.75">
      <c r="A4622" s="16"/>
      <c r="B4622" s="15"/>
      <c r="C4622" s="15"/>
      <c r="D4622" s="15"/>
      <c r="E4622" s="15"/>
    </row>
    <row r="4623" spans="1:5" ht="15.75">
      <c r="A4623" s="16"/>
      <c r="B4623" s="15"/>
      <c r="C4623" s="15"/>
      <c r="D4623" s="15"/>
      <c r="E4623" s="15"/>
    </row>
    <row r="4624" spans="1:5" ht="15.75">
      <c r="A4624" s="16"/>
      <c r="B4624" s="15"/>
      <c r="C4624" s="15"/>
      <c r="D4624" s="15"/>
      <c r="E4624" s="15"/>
    </row>
    <row r="4625" spans="1:5" ht="15.75">
      <c r="A4625" s="16"/>
      <c r="B4625" s="15"/>
      <c r="C4625" s="15"/>
      <c r="D4625" s="15"/>
      <c r="E4625" s="15"/>
    </row>
    <row r="4626" spans="1:5" ht="15.75">
      <c r="A4626" s="16"/>
      <c r="B4626" s="15"/>
      <c r="C4626" s="15"/>
      <c r="D4626" s="15"/>
      <c r="E4626" s="15"/>
    </row>
    <row r="4627" spans="1:5" ht="15.75">
      <c r="A4627" s="16"/>
      <c r="B4627" s="15"/>
      <c r="C4627" s="15"/>
      <c r="D4627" s="15"/>
      <c r="E4627" s="15"/>
    </row>
    <row r="4628" spans="1:5" ht="15.75">
      <c r="A4628" s="16"/>
      <c r="B4628" s="15"/>
      <c r="C4628" s="15"/>
      <c r="D4628" s="15"/>
      <c r="E4628" s="15"/>
    </row>
    <row r="4629" spans="1:5" ht="15.75">
      <c r="A4629" s="16"/>
      <c r="B4629" s="15"/>
      <c r="C4629" s="15"/>
      <c r="D4629" s="15"/>
      <c r="E4629" s="15"/>
    </row>
    <row r="4630" spans="1:5" ht="15.75">
      <c r="A4630" s="16"/>
      <c r="B4630" s="15"/>
      <c r="C4630" s="15"/>
      <c r="D4630" s="15"/>
      <c r="E4630" s="15"/>
    </row>
    <row r="4631" spans="1:5" ht="15.75">
      <c r="A4631" s="16"/>
      <c r="B4631" s="15"/>
      <c r="C4631" s="15"/>
      <c r="D4631" s="15"/>
      <c r="E4631" s="15"/>
    </row>
    <row r="4632" spans="1:5" ht="15.75">
      <c r="A4632" s="16"/>
      <c r="B4632" s="15"/>
      <c r="C4632" s="15"/>
      <c r="D4632" s="15"/>
      <c r="E4632" s="15"/>
    </row>
    <row r="4633" spans="1:5" ht="15.75">
      <c r="A4633" s="16"/>
      <c r="B4633" s="15"/>
      <c r="C4633" s="15"/>
      <c r="D4633" s="15"/>
      <c r="E4633" s="15"/>
    </row>
    <row r="4634" spans="1:5" ht="15.75">
      <c r="A4634" s="16"/>
      <c r="B4634" s="15"/>
      <c r="C4634" s="15"/>
      <c r="D4634" s="15"/>
      <c r="E4634" s="15"/>
    </row>
    <row r="4635" spans="1:5" ht="15.75">
      <c r="A4635" s="16"/>
      <c r="B4635" s="15"/>
      <c r="C4635" s="15"/>
      <c r="D4635" s="15"/>
      <c r="E4635" s="15"/>
    </row>
    <row r="4636" spans="1:5" ht="15.75">
      <c r="A4636" s="16"/>
      <c r="B4636" s="15"/>
      <c r="C4636" s="15"/>
      <c r="D4636" s="15"/>
      <c r="E4636" s="15"/>
    </row>
    <row r="4637" spans="1:5" ht="15.75">
      <c r="A4637" s="16"/>
      <c r="B4637" s="15"/>
      <c r="C4637" s="15"/>
      <c r="D4637" s="15"/>
      <c r="E4637" s="15"/>
    </row>
    <row r="4638" spans="1:5" ht="15.75">
      <c r="A4638" s="16"/>
      <c r="B4638" s="15"/>
      <c r="C4638" s="15"/>
      <c r="D4638" s="15"/>
      <c r="E4638" s="15"/>
    </row>
    <row r="4639" spans="1:5" ht="15.75">
      <c r="A4639" s="16"/>
      <c r="B4639" s="15"/>
      <c r="C4639" s="15"/>
      <c r="D4639" s="15"/>
      <c r="E4639" s="15"/>
    </row>
    <row r="4640" spans="1:5" ht="15.75">
      <c r="A4640" s="16"/>
      <c r="B4640" s="15"/>
      <c r="C4640" s="15"/>
      <c r="D4640" s="15"/>
      <c r="E4640" s="15"/>
    </row>
    <row r="4641" spans="1:5" ht="15.75">
      <c r="A4641" s="16"/>
      <c r="B4641" s="15"/>
      <c r="C4641" s="15"/>
      <c r="D4641" s="15"/>
      <c r="E4641" s="15"/>
    </row>
    <row r="4642" spans="1:5" ht="15.75">
      <c r="A4642" s="16"/>
      <c r="B4642" s="15"/>
      <c r="C4642" s="15"/>
      <c r="D4642" s="15"/>
      <c r="E4642" s="15"/>
    </row>
    <row r="4643" spans="1:5" ht="15.75">
      <c r="A4643" s="16"/>
      <c r="B4643" s="15"/>
      <c r="C4643" s="15"/>
      <c r="D4643" s="15"/>
      <c r="E4643" s="15"/>
    </row>
    <row r="4644" spans="1:5" ht="15.75">
      <c r="A4644" s="16"/>
      <c r="B4644" s="15"/>
      <c r="C4644" s="15"/>
      <c r="D4644" s="15"/>
      <c r="E4644" s="15"/>
    </row>
    <row r="4645" spans="1:5" ht="15.75">
      <c r="A4645" s="16"/>
      <c r="B4645" s="15"/>
      <c r="C4645" s="15"/>
      <c r="D4645" s="15"/>
      <c r="E4645" s="15"/>
    </row>
    <row r="4646" spans="1:5" ht="15.75">
      <c r="A4646" s="16"/>
      <c r="B4646" s="15"/>
      <c r="C4646" s="15"/>
      <c r="D4646" s="15"/>
      <c r="E4646" s="15"/>
    </row>
    <row r="4647" spans="1:5" ht="15.75">
      <c r="A4647" s="16"/>
      <c r="B4647" s="15"/>
      <c r="C4647" s="15"/>
      <c r="D4647" s="15"/>
      <c r="E4647" s="15"/>
    </row>
    <row r="4648" spans="1:5" ht="15.75">
      <c r="A4648" s="16"/>
      <c r="B4648" s="15"/>
      <c r="C4648" s="15"/>
      <c r="D4648" s="15"/>
      <c r="E4648" s="15"/>
    </row>
    <row r="4649" spans="1:5" ht="15.75">
      <c r="A4649" s="16"/>
      <c r="B4649" s="15"/>
      <c r="C4649" s="15"/>
      <c r="D4649" s="15"/>
      <c r="E4649" s="15"/>
    </row>
    <row r="4650" spans="1:5" ht="15.75">
      <c r="A4650" s="16"/>
      <c r="B4650" s="15"/>
      <c r="C4650" s="15"/>
      <c r="D4650" s="15"/>
      <c r="E4650" s="15"/>
    </row>
    <row r="4651" spans="1:5" ht="15.75">
      <c r="A4651" s="16"/>
      <c r="B4651" s="15"/>
      <c r="C4651" s="15"/>
      <c r="D4651" s="15"/>
      <c r="E4651" s="15"/>
    </row>
    <row r="4652" spans="1:5" ht="15.75">
      <c r="A4652" s="16"/>
      <c r="B4652" s="15"/>
      <c r="C4652" s="15"/>
      <c r="D4652" s="15"/>
      <c r="E4652" s="15"/>
    </row>
    <row r="4653" spans="1:5" ht="15.75">
      <c r="A4653" s="16"/>
      <c r="B4653" s="15"/>
      <c r="C4653" s="15"/>
      <c r="D4653" s="15"/>
      <c r="E4653" s="15"/>
    </row>
    <row r="4654" spans="1:5" ht="15.75">
      <c r="A4654" s="16"/>
      <c r="B4654" s="15"/>
      <c r="C4654" s="15"/>
      <c r="D4654" s="15"/>
      <c r="E4654" s="15"/>
    </row>
    <row r="4655" spans="1:5" ht="15.75">
      <c r="A4655" s="16"/>
      <c r="B4655" s="15"/>
      <c r="C4655" s="15"/>
      <c r="D4655" s="15"/>
      <c r="E4655" s="15"/>
    </row>
    <row r="4656" spans="1:5" ht="15.75">
      <c r="A4656" s="16"/>
      <c r="B4656" s="15"/>
      <c r="C4656" s="15"/>
      <c r="D4656" s="15"/>
      <c r="E4656" s="15"/>
    </row>
    <row r="4657" spans="1:5" ht="15.75">
      <c r="A4657" s="16"/>
      <c r="B4657" s="15"/>
      <c r="C4657" s="15"/>
      <c r="D4657" s="15"/>
      <c r="E4657" s="15"/>
    </row>
    <row r="4658" spans="1:5" ht="15.75">
      <c r="A4658" s="16"/>
      <c r="B4658" s="15"/>
      <c r="C4658" s="15"/>
      <c r="D4658" s="15"/>
      <c r="E4658" s="15"/>
    </row>
    <row r="4659" spans="1:5" ht="15.75">
      <c r="A4659" s="16"/>
      <c r="B4659" s="15"/>
      <c r="C4659" s="15"/>
      <c r="D4659" s="15"/>
      <c r="E4659" s="15"/>
    </row>
    <row r="4660" spans="1:5" ht="15.75">
      <c r="A4660" s="16"/>
      <c r="B4660" s="15"/>
      <c r="C4660" s="15"/>
      <c r="D4660" s="15"/>
      <c r="E4660" s="15"/>
    </row>
    <row r="4661" spans="1:5" ht="15.75">
      <c r="A4661" s="16"/>
      <c r="B4661" s="15"/>
      <c r="C4661" s="15"/>
      <c r="D4661" s="15"/>
      <c r="E4661" s="15"/>
    </row>
    <row r="4662" spans="1:5" ht="15.75">
      <c r="A4662" s="16"/>
      <c r="B4662" s="15"/>
      <c r="C4662" s="15"/>
      <c r="D4662" s="15"/>
      <c r="E4662" s="15"/>
    </row>
    <row r="4663" spans="1:5" ht="15.75">
      <c r="A4663" s="16"/>
      <c r="B4663" s="15"/>
      <c r="C4663" s="15"/>
      <c r="D4663" s="15"/>
      <c r="E4663" s="15"/>
    </row>
    <row r="4664" spans="1:5" ht="15.75">
      <c r="A4664" s="16"/>
      <c r="B4664" s="15"/>
      <c r="C4664" s="15"/>
      <c r="D4664" s="15"/>
      <c r="E4664" s="15"/>
    </row>
    <row r="4665" spans="1:5" ht="15.75">
      <c r="A4665" s="16"/>
      <c r="B4665" s="15"/>
      <c r="C4665" s="15"/>
      <c r="D4665" s="15"/>
      <c r="E4665" s="15"/>
    </row>
    <row r="4666" spans="1:5" ht="15.75">
      <c r="A4666" s="16"/>
      <c r="B4666" s="15"/>
      <c r="C4666" s="15"/>
      <c r="D4666" s="15"/>
      <c r="E4666" s="15"/>
    </row>
    <row r="4667" spans="1:5" ht="15.75">
      <c r="A4667" s="16"/>
      <c r="B4667" s="15"/>
      <c r="C4667" s="15"/>
      <c r="D4667" s="15"/>
      <c r="E4667" s="15"/>
    </row>
    <row r="4668" spans="1:5" ht="15.75">
      <c r="A4668" s="16"/>
      <c r="B4668" s="15"/>
      <c r="C4668" s="15"/>
      <c r="D4668" s="15"/>
      <c r="E4668" s="15"/>
    </row>
    <row r="4669" spans="1:5" ht="15.75">
      <c r="A4669" s="16"/>
      <c r="B4669" s="15"/>
      <c r="C4669" s="15"/>
      <c r="D4669" s="15"/>
      <c r="E4669" s="15"/>
    </row>
    <row r="4670" spans="1:5" ht="15.75">
      <c r="A4670" s="16"/>
      <c r="B4670" s="15"/>
      <c r="C4670" s="15"/>
      <c r="D4670" s="15"/>
      <c r="E4670" s="15"/>
    </row>
    <row r="4671" spans="1:5" ht="15.75">
      <c r="A4671" s="16"/>
      <c r="B4671" s="15"/>
      <c r="C4671" s="15"/>
      <c r="D4671" s="15"/>
      <c r="E4671" s="15"/>
    </row>
    <row r="4672" spans="1:5" ht="15.75">
      <c r="A4672" s="16"/>
      <c r="B4672" s="15"/>
      <c r="C4672" s="15"/>
      <c r="D4672" s="15"/>
      <c r="E4672" s="15"/>
    </row>
    <row r="4673" spans="1:5" ht="15.75">
      <c r="A4673" s="16"/>
      <c r="B4673" s="15"/>
      <c r="C4673" s="15"/>
      <c r="D4673" s="15"/>
      <c r="E4673" s="15"/>
    </row>
    <row r="4674" spans="1:5" ht="15.75">
      <c r="A4674" s="16"/>
      <c r="B4674" s="15"/>
      <c r="C4674" s="15"/>
      <c r="D4674" s="15"/>
      <c r="E4674" s="15"/>
    </row>
    <row r="4675" spans="1:5" ht="15.75">
      <c r="A4675" s="16"/>
      <c r="B4675" s="15"/>
      <c r="C4675" s="15"/>
      <c r="D4675" s="15"/>
      <c r="E4675" s="15"/>
    </row>
    <row r="4676" spans="1:5" ht="15.75">
      <c r="A4676" s="16"/>
      <c r="B4676" s="15"/>
      <c r="C4676" s="15"/>
      <c r="D4676" s="15"/>
      <c r="E4676" s="15"/>
    </row>
    <row r="4677" spans="1:5" ht="15.75">
      <c r="A4677" s="16"/>
      <c r="B4677" s="15"/>
      <c r="C4677" s="15"/>
      <c r="D4677" s="15"/>
      <c r="E4677" s="15"/>
    </row>
    <row r="4678" spans="1:5" ht="15.75">
      <c r="A4678" s="16"/>
      <c r="B4678" s="15"/>
      <c r="C4678" s="15"/>
      <c r="D4678" s="15"/>
      <c r="E4678" s="15"/>
    </row>
    <row r="4679" spans="1:5" ht="15.75">
      <c r="A4679" s="16"/>
      <c r="B4679" s="15"/>
      <c r="C4679" s="15"/>
      <c r="D4679" s="15"/>
      <c r="E4679" s="15"/>
    </row>
    <row r="4680" spans="1:5" ht="15.75">
      <c r="A4680" s="16"/>
      <c r="B4680" s="15"/>
      <c r="C4680" s="15"/>
      <c r="D4680" s="15"/>
      <c r="E4680" s="15"/>
    </row>
    <row r="4681" spans="1:5" ht="15.75">
      <c r="A4681" s="16"/>
      <c r="B4681" s="15"/>
      <c r="C4681" s="15"/>
      <c r="D4681" s="15"/>
      <c r="E4681" s="15"/>
    </row>
    <row r="4682" spans="1:5" ht="15.75">
      <c r="A4682" s="16"/>
      <c r="B4682" s="15"/>
      <c r="C4682" s="15"/>
      <c r="D4682" s="15"/>
      <c r="E4682" s="15"/>
    </row>
    <row r="4683" spans="1:5" ht="15.75">
      <c r="A4683" s="16"/>
      <c r="B4683" s="15"/>
      <c r="C4683" s="15"/>
      <c r="D4683" s="15"/>
      <c r="E4683" s="15"/>
    </row>
    <row r="4684" spans="1:5" ht="15.75">
      <c r="A4684" s="16"/>
      <c r="B4684" s="15"/>
      <c r="C4684" s="15"/>
      <c r="D4684" s="15"/>
      <c r="E4684" s="15"/>
    </row>
    <row r="4685" spans="1:5" ht="15.75">
      <c r="A4685" s="16"/>
      <c r="B4685" s="15"/>
      <c r="C4685" s="15"/>
      <c r="D4685" s="15"/>
      <c r="E4685" s="15"/>
    </row>
    <row r="4686" spans="1:5" ht="15.75">
      <c r="A4686" s="16"/>
      <c r="B4686" s="15"/>
      <c r="C4686" s="15"/>
      <c r="D4686" s="15"/>
      <c r="E4686" s="15"/>
    </row>
    <row r="4687" spans="1:5" ht="15.75">
      <c r="A4687" s="16"/>
      <c r="B4687" s="15"/>
      <c r="C4687" s="15"/>
      <c r="D4687" s="15"/>
      <c r="E4687" s="15"/>
    </row>
    <row r="4688" spans="1:5" ht="15.75">
      <c r="A4688" s="16"/>
      <c r="B4688" s="15"/>
      <c r="C4688" s="15"/>
      <c r="D4688" s="15"/>
      <c r="E4688" s="15"/>
    </row>
    <row r="4689" spans="1:5" ht="15.75">
      <c r="A4689" s="16"/>
      <c r="B4689" s="15"/>
      <c r="C4689" s="15"/>
      <c r="D4689" s="15"/>
      <c r="E4689" s="15"/>
    </row>
    <row r="4690" spans="1:5" ht="15.75">
      <c r="A4690" s="16"/>
      <c r="B4690" s="15"/>
      <c r="C4690" s="15"/>
      <c r="D4690" s="15"/>
      <c r="E4690" s="15"/>
    </row>
    <row r="4691" spans="1:5" ht="15.75">
      <c r="A4691" s="16"/>
      <c r="B4691" s="15"/>
      <c r="C4691" s="15"/>
      <c r="D4691" s="15"/>
      <c r="E4691" s="15"/>
    </row>
    <row r="4692" spans="1:5" ht="15.75">
      <c r="A4692" s="16"/>
      <c r="B4692" s="15"/>
      <c r="C4692" s="15"/>
      <c r="D4692" s="15"/>
      <c r="E4692" s="15"/>
    </row>
    <row r="4693" spans="1:5" ht="15.75">
      <c r="A4693" s="16"/>
      <c r="B4693" s="15"/>
      <c r="C4693" s="15"/>
      <c r="D4693" s="15"/>
      <c r="E4693" s="15"/>
    </row>
    <row r="4694" spans="1:5" ht="15.75">
      <c r="A4694" s="16"/>
      <c r="B4694" s="15"/>
      <c r="C4694" s="15"/>
      <c r="D4694" s="15"/>
      <c r="E4694" s="15"/>
    </row>
    <row r="4695" spans="1:5" ht="15.75">
      <c r="A4695" s="16"/>
      <c r="B4695" s="15"/>
      <c r="C4695" s="15"/>
      <c r="D4695" s="15"/>
      <c r="E4695" s="15"/>
    </row>
    <row r="4696" spans="1:5" ht="15.75">
      <c r="A4696" s="16"/>
      <c r="B4696" s="15"/>
      <c r="C4696" s="15"/>
      <c r="D4696" s="15"/>
      <c r="E4696" s="15"/>
    </row>
    <row r="4697" spans="1:5" ht="15.75">
      <c r="A4697" s="16"/>
      <c r="B4697" s="15"/>
      <c r="C4697" s="15"/>
      <c r="D4697" s="15"/>
      <c r="E4697" s="15"/>
    </row>
    <row r="4698" spans="1:5" ht="15.75">
      <c r="A4698" s="16"/>
      <c r="B4698" s="15"/>
      <c r="C4698" s="15"/>
      <c r="D4698" s="15"/>
      <c r="E4698" s="15"/>
    </row>
    <row r="4699" spans="1:5" ht="15.75">
      <c r="A4699" s="16"/>
      <c r="B4699" s="15"/>
      <c r="C4699" s="15"/>
      <c r="D4699" s="15"/>
      <c r="E4699" s="15"/>
    </row>
    <row r="4700" spans="1:5" ht="15.75">
      <c r="A4700" s="16"/>
      <c r="B4700" s="15"/>
      <c r="C4700" s="15"/>
      <c r="D4700" s="15"/>
      <c r="E4700" s="15"/>
    </row>
    <row r="4701" spans="1:5" ht="15.75">
      <c r="A4701" s="16"/>
      <c r="B4701" s="15"/>
      <c r="C4701" s="15"/>
      <c r="D4701" s="15"/>
      <c r="E4701" s="15"/>
    </row>
    <row r="4702" spans="1:5" ht="15.75">
      <c r="A4702" s="16"/>
      <c r="B4702" s="15"/>
      <c r="C4702" s="15"/>
      <c r="D4702" s="15"/>
      <c r="E4702" s="15"/>
    </row>
    <row r="4703" spans="1:5" ht="15.75">
      <c r="A4703" s="16"/>
      <c r="B4703" s="15"/>
      <c r="C4703" s="15"/>
      <c r="D4703" s="15"/>
      <c r="E4703" s="15"/>
    </row>
    <row r="4704" spans="1:5" ht="15.75">
      <c r="A4704" s="16"/>
      <c r="B4704" s="15"/>
      <c r="C4704" s="15"/>
      <c r="D4704" s="15"/>
      <c r="E4704" s="15"/>
    </row>
    <row r="4705" spans="1:5" ht="15.75">
      <c r="A4705" s="16"/>
      <c r="B4705" s="15"/>
      <c r="C4705" s="15"/>
      <c r="D4705" s="15"/>
      <c r="E4705" s="15"/>
    </row>
    <row r="4706" spans="1:5" ht="15.75">
      <c r="A4706" s="16"/>
      <c r="B4706" s="15"/>
      <c r="C4706" s="15"/>
      <c r="D4706" s="15"/>
      <c r="E4706" s="15"/>
    </row>
    <row r="4707" spans="1:5" ht="15.75">
      <c r="A4707" s="16"/>
      <c r="B4707" s="15"/>
      <c r="C4707" s="15"/>
      <c r="D4707" s="15"/>
      <c r="E4707" s="15"/>
    </row>
    <row r="4708" spans="1:5" ht="15.75">
      <c r="A4708" s="16"/>
      <c r="B4708" s="15"/>
      <c r="C4708" s="15"/>
      <c r="D4708" s="15"/>
      <c r="E4708" s="15"/>
    </row>
    <row r="4709" spans="1:5" ht="15.75">
      <c r="A4709" s="16"/>
      <c r="B4709" s="15"/>
      <c r="C4709" s="15"/>
      <c r="D4709" s="15"/>
      <c r="E4709" s="15"/>
    </row>
    <row r="4710" spans="1:5" ht="15.75">
      <c r="A4710" s="16"/>
      <c r="B4710" s="15"/>
      <c r="C4710" s="15"/>
      <c r="D4710" s="15"/>
      <c r="E4710" s="15"/>
    </row>
    <row r="4711" spans="1:5" ht="15.75">
      <c r="A4711" s="16"/>
      <c r="B4711" s="15"/>
      <c r="C4711" s="15"/>
      <c r="D4711" s="15"/>
      <c r="E4711" s="15"/>
    </row>
    <row r="4712" spans="1:5" ht="15.75">
      <c r="A4712" s="16"/>
      <c r="B4712" s="15"/>
      <c r="C4712" s="15"/>
      <c r="D4712" s="15"/>
      <c r="E4712" s="15"/>
    </row>
    <row r="4713" spans="1:5" ht="15.75">
      <c r="A4713" s="16"/>
      <c r="B4713" s="15"/>
      <c r="C4713" s="15"/>
      <c r="D4713" s="15"/>
      <c r="E4713" s="15"/>
    </row>
    <row r="4714" spans="1:5" ht="15.75">
      <c r="A4714" s="16"/>
      <c r="B4714" s="15"/>
      <c r="C4714" s="15"/>
      <c r="D4714" s="15"/>
      <c r="E4714" s="15"/>
    </row>
    <row r="4715" spans="1:5" ht="15.75">
      <c r="A4715" s="16"/>
      <c r="B4715" s="15"/>
      <c r="C4715" s="15"/>
      <c r="D4715" s="15"/>
      <c r="E4715" s="15"/>
    </row>
    <row r="4716" spans="1:5" ht="15.75">
      <c r="A4716" s="16"/>
      <c r="B4716" s="15"/>
      <c r="C4716" s="15"/>
      <c r="D4716" s="15"/>
      <c r="E4716" s="15"/>
    </row>
    <row r="4717" spans="1:5" ht="15.75">
      <c r="A4717" s="16"/>
      <c r="B4717" s="15"/>
      <c r="C4717" s="15"/>
      <c r="D4717" s="15"/>
      <c r="E4717" s="15"/>
    </row>
    <row r="4718" spans="1:5" ht="15.75">
      <c r="A4718" s="16"/>
      <c r="B4718" s="15"/>
      <c r="C4718" s="15"/>
      <c r="D4718" s="15"/>
      <c r="E4718" s="15"/>
    </row>
    <row r="4719" spans="1:5" ht="15.75">
      <c r="A4719" s="16"/>
      <c r="B4719" s="15"/>
      <c r="C4719" s="15"/>
      <c r="D4719" s="15"/>
      <c r="E4719" s="15"/>
    </row>
    <row r="4720" spans="1:5" ht="15.75">
      <c r="A4720" s="16"/>
      <c r="B4720" s="15"/>
      <c r="C4720" s="15"/>
      <c r="D4720" s="15"/>
      <c r="E4720" s="15"/>
    </row>
    <row r="4721" spans="1:5" ht="15.75">
      <c r="A4721" s="16"/>
      <c r="B4721" s="15"/>
      <c r="C4721" s="15"/>
      <c r="D4721" s="15"/>
      <c r="E4721" s="15"/>
    </row>
    <row r="4722" spans="1:5" ht="15.75">
      <c r="A4722" s="16"/>
      <c r="B4722" s="15"/>
      <c r="C4722" s="15"/>
      <c r="D4722" s="15"/>
      <c r="E4722" s="15"/>
    </row>
    <row r="4723" spans="1:5" ht="15.75">
      <c r="A4723" s="16"/>
      <c r="B4723" s="15"/>
      <c r="C4723" s="15"/>
      <c r="D4723" s="15"/>
      <c r="E4723" s="15"/>
    </row>
    <row r="4724" spans="1:5" ht="15.75">
      <c r="A4724" s="16"/>
      <c r="B4724" s="15"/>
      <c r="C4724" s="15"/>
      <c r="D4724" s="15"/>
      <c r="E4724" s="15"/>
    </row>
    <row r="4725" spans="1:5" ht="15.75">
      <c r="A4725" s="16"/>
      <c r="B4725" s="15"/>
      <c r="C4725" s="15"/>
      <c r="D4725" s="15"/>
      <c r="E4725" s="15"/>
    </row>
    <row r="4726" spans="1:5" ht="15.75">
      <c r="A4726" s="16"/>
      <c r="B4726" s="15"/>
      <c r="C4726" s="15"/>
      <c r="D4726" s="15"/>
      <c r="E4726" s="15"/>
    </row>
    <row r="4727" spans="1:5" ht="15.75">
      <c r="A4727" s="16"/>
      <c r="B4727" s="15"/>
      <c r="C4727" s="15"/>
      <c r="D4727" s="15"/>
      <c r="E4727" s="15"/>
    </row>
    <row r="4728" spans="1:5" ht="15.75">
      <c r="A4728" s="16"/>
      <c r="B4728" s="15"/>
      <c r="C4728" s="15"/>
      <c r="D4728" s="15"/>
      <c r="E4728" s="15"/>
    </row>
    <row r="4729" spans="1:5" ht="15.75">
      <c r="A4729" s="16"/>
      <c r="B4729" s="15"/>
      <c r="C4729" s="15"/>
      <c r="D4729" s="15"/>
      <c r="E4729" s="15"/>
    </row>
    <row r="4730" spans="1:5" ht="15.75">
      <c r="A4730" s="16"/>
      <c r="B4730" s="15"/>
      <c r="C4730" s="15"/>
      <c r="D4730" s="15"/>
      <c r="E4730" s="15"/>
    </row>
    <row r="4731" spans="1:5" ht="15.75">
      <c r="A4731" s="16"/>
      <c r="B4731" s="15"/>
      <c r="C4731" s="15"/>
      <c r="D4731" s="15"/>
      <c r="E4731" s="15"/>
    </row>
    <row r="4732" spans="1:5" ht="15.75">
      <c r="A4732" s="16"/>
      <c r="B4732" s="15"/>
      <c r="C4732" s="15"/>
      <c r="D4732" s="15"/>
      <c r="E4732" s="15"/>
    </row>
    <row r="4733" spans="1:5" ht="15.75">
      <c r="A4733" s="16"/>
      <c r="B4733" s="15"/>
      <c r="C4733" s="15"/>
      <c r="D4733" s="15"/>
      <c r="E4733" s="15"/>
    </row>
    <row r="4734" spans="1:5" ht="15.75">
      <c r="A4734" s="16"/>
      <c r="B4734" s="15"/>
      <c r="C4734" s="15"/>
      <c r="D4734" s="15"/>
      <c r="E4734" s="15"/>
    </row>
    <row r="4735" spans="1:5" ht="15.75">
      <c r="A4735" s="16"/>
      <c r="B4735" s="15"/>
      <c r="C4735" s="15"/>
      <c r="D4735" s="15"/>
      <c r="E4735" s="15"/>
    </row>
    <row r="4736" spans="1:5" ht="15.75">
      <c r="A4736" s="16"/>
      <c r="B4736" s="15"/>
      <c r="C4736" s="15"/>
      <c r="D4736" s="15"/>
      <c r="E4736" s="15"/>
    </row>
    <row r="4737" spans="1:5" ht="15.75">
      <c r="A4737" s="16"/>
      <c r="B4737" s="15"/>
      <c r="C4737" s="15"/>
      <c r="D4737" s="15"/>
      <c r="E4737" s="15"/>
    </row>
    <row r="4738" spans="1:5" ht="15.75">
      <c r="A4738" s="16"/>
      <c r="B4738" s="15"/>
      <c r="C4738" s="15"/>
      <c r="D4738" s="15"/>
      <c r="E4738" s="15"/>
    </row>
    <row r="4739" spans="1:5" ht="15.75">
      <c r="A4739" s="16"/>
      <c r="B4739" s="15"/>
      <c r="C4739" s="15"/>
      <c r="D4739" s="15"/>
      <c r="E4739" s="15"/>
    </row>
    <row r="4740" spans="1:5" ht="15.75">
      <c r="A4740" s="16"/>
      <c r="B4740" s="15"/>
      <c r="C4740" s="15"/>
      <c r="D4740" s="15"/>
      <c r="E4740" s="15"/>
    </row>
    <row r="4741" spans="1:5" ht="15.75">
      <c r="A4741" s="16"/>
      <c r="B4741" s="15"/>
      <c r="C4741" s="15"/>
      <c r="D4741" s="15"/>
      <c r="E4741" s="15"/>
    </row>
    <row r="4742" spans="1:5" ht="15.75">
      <c r="A4742" s="16"/>
      <c r="B4742" s="15"/>
      <c r="C4742" s="15"/>
      <c r="D4742" s="15"/>
      <c r="E4742" s="15"/>
    </row>
    <row r="4743" spans="1:5" ht="15.75">
      <c r="A4743" s="16"/>
      <c r="B4743" s="15"/>
      <c r="C4743" s="15"/>
      <c r="D4743" s="15"/>
      <c r="E4743" s="15"/>
    </row>
    <row r="4744" spans="1:5" ht="15.75">
      <c r="A4744" s="16"/>
      <c r="B4744" s="15"/>
      <c r="C4744" s="15"/>
      <c r="D4744" s="15"/>
      <c r="E4744" s="15"/>
    </row>
    <row r="4745" spans="1:5" ht="15.75">
      <c r="A4745" s="16"/>
      <c r="B4745" s="15"/>
      <c r="C4745" s="15"/>
      <c r="D4745" s="15"/>
      <c r="E4745" s="15"/>
    </row>
    <row r="4746" spans="1:5" ht="15.75">
      <c r="A4746" s="16"/>
      <c r="B4746" s="15"/>
      <c r="C4746" s="15"/>
      <c r="D4746" s="15"/>
      <c r="E4746" s="15"/>
    </row>
    <row r="4747" spans="1:5" ht="15.75">
      <c r="A4747" s="16"/>
      <c r="B4747" s="15"/>
      <c r="C4747" s="15"/>
      <c r="D4747" s="15"/>
      <c r="E4747" s="15"/>
    </row>
    <row r="4748" spans="1:5" ht="15.75">
      <c r="A4748" s="16"/>
      <c r="B4748" s="15"/>
      <c r="C4748" s="15"/>
      <c r="D4748" s="15"/>
      <c r="E4748" s="15"/>
    </row>
    <row r="4749" spans="1:5" ht="15.75">
      <c r="A4749" s="16"/>
      <c r="B4749" s="15"/>
      <c r="C4749" s="15"/>
      <c r="D4749" s="15"/>
      <c r="E4749" s="15"/>
    </row>
    <row r="4750" spans="1:5" ht="15.75">
      <c r="A4750" s="16"/>
      <c r="B4750" s="15"/>
      <c r="C4750" s="15"/>
      <c r="D4750" s="15"/>
      <c r="E4750" s="15"/>
    </row>
    <row r="4751" spans="1:5" ht="15.75">
      <c r="A4751" s="16"/>
      <c r="B4751" s="15"/>
      <c r="C4751" s="15"/>
      <c r="D4751" s="15"/>
      <c r="E4751" s="15"/>
    </row>
    <row r="4752" spans="1:5" ht="15.75">
      <c r="A4752" s="16"/>
      <c r="B4752" s="15"/>
      <c r="C4752" s="15"/>
      <c r="D4752" s="15"/>
      <c r="E4752" s="15"/>
    </row>
    <row r="4753" spans="1:5" ht="15.75">
      <c r="A4753" s="16"/>
      <c r="B4753" s="15"/>
      <c r="C4753" s="15"/>
      <c r="D4753" s="15"/>
      <c r="E4753" s="15"/>
    </row>
    <row r="4754" spans="1:5" ht="15.75">
      <c r="A4754" s="16"/>
      <c r="B4754" s="15"/>
      <c r="C4754" s="15"/>
      <c r="D4754" s="15"/>
      <c r="E4754" s="15"/>
    </row>
    <row r="4755" spans="1:5" ht="15.75">
      <c r="A4755" s="16"/>
      <c r="B4755" s="15"/>
      <c r="C4755" s="15"/>
      <c r="D4755" s="15"/>
      <c r="E4755" s="15"/>
    </row>
    <row r="4756" spans="1:5" ht="15.75">
      <c r="A4756" s="16"/>
      <c r="B4756" s="15"/>
      <c r="C4756" s="15"/>
      <c r="D4756" s="15"/>
      <c r="E4756" s="15"/>
    </row>
    <row r="4757" spans="1:5" ht="15.75">
      <c r="A4757" s="16"/>
      <c r="B4757" s="15"/>
      <c r="C4757" s="15"/>
      <c r="D4757" s="15"/>
      <c r="E4757" s="15"/>
    </row>
    <row r="4758" spans="1:5" ht="15.75">
      <c r="A4758" s="16"/>
      <c r="B4758" s="15"/>
      <c r="C4758" s="15"/>
      <c r="D4758" s="15"/>
      <c r="E4758" s="15"/>
    </row>
    <row r="4759" spans="1:5" ht="15.75">
      <c r="A4759" s="16"/>
      <c r="B4759" s="15"/>
      <c r="C4759" s="15"/>
      <c r="D4759" s="15"/>
      <c r="E4759" s="15"/>
    </row>
    <row r="4760" spans="1:5" ht="15.75">
      <c r="A4760" s="16"/>
      <c r="B4760" s="15"/>
      <c r="C4760" s="15"/>
      <c r="D4760" s="15"/>
      <c r="E4760" s="15"/>
    </row>
    <row r="4761" spans="1:5" ht="15.75">
      <c r="A4761" s="16"/>
      <c r="B4761" s="15"/>
      <c r="C4761" s="15"/>
      <c r="D4761" s="15"/>
      <c r="E4761" s="15"/>
    </row>
    <row r="4762" spans="1:5" ht="15.75">
      <c r="A4762" s="16"/>
      <c r="B4762" s="15"/>
      <c r="C4762" s="15"/>
      <c r="D4762" s="15"/>
      <c r="E4762" s="15"/>
    </row>
    <row r="4763" spans="1:5" ht="15.75">
      <c r="A4763" s="16"/>
      <c r="B4763" s="15"/>
      <c r="C4763" s="15"/>
      <c r="D4763" s="15"/>
      <c r="E4763" s="15"/>
    </row>
    <row r="4764" spans="1:5" ht="15.75">
      <c r="A4764" s="16"/>
      <c r="B4764" s="15"/>
      <c r="C4764" s="15"/>
      <c r="D4764" s="15"/>
      <c r="E4764" s="15"/>
    </row>
    <row r="4765" spans="1:5" ht="15.75">
      <c r="A4765" s="16"/>
      <c r="B4765" s="15"/>
      <c r="C4765" s="15"/>
      <c r="D4765" s="15"/>
      <c r="E4765" s="15"/>
    </row>
    <row r="4766" spans="1:5" ht="15.75">
      <c r="A4766" s="16"/>
      <c r="B4766" s="15"/>
      <c r="C4766" s="15"/>
      <c r="D4766" s="15"/>
      <c r="E4766" s="15"/>
    </row>
    <row r="4767" spans="1:5" ht="15.75">
      <c r="A4767" s="16"/>
      <c r="B4767" s="15"/>
      <c r="C4767" s="15"/>
      <c r="D4767" s="15"/>
      <c r="E4767" s="15"/>
    </row>
    <row r="4768" spans="1:5" ht="15.75">
      <c r="A4768" s="16"/>
      <c r="B4768" s="15"/>
      <c r="C4768" s="15"/>
      <c r="D4768" s="15"/>
      <c r="E4768" s="15"/>
    </row>
    <row r="4769" spans="1:5" ht="15.75">
      <c r="A4769" s="16"/>
      <c r="B4769" s="15"/>
      <c r="C4769" s="15"/>
      <c r="D4769" s="15"/>
      <c r="E4769" s="15"/>
    </row>
    <row r="4770" spans="1:5" ht="15.75">
      <c r="A4770" s="16"/>
      <c r="B4770" s="15"/>
      <c r="C4770" s="15"/>
      <c r="D4770" s="15"/>
      <c r="E4770" s="15"/>
    </row>
    <row r="4771" spans="1:5" ht="15.75">
      <c r="A4771" s="16"/>
      <c r="B4771" s="15"/>
      <c r="C4771" s="15"/>
      <c r="D4771" s="15"/>
      <c r="E4771" s="15"/>
    </row>
    <row r="4772" spans="1:5" ht="15.75">
      <c r="A4772" s="16"/>
      <c r="B4772" s="15"/>
      <c r="C4772" s="15"/>
      <c r="D4772" s="15"/>
      <c r="E4772" s="15"/>
    </row>
    <row r="4773" spans="1:5" ht="15.75">
      <c r="A4773" s="16"/>
      <c r="B4773" s="15"/>
      <c r="C4773" s="15"/>
      <c r="D4773" s="15"/>
      <c r="E4773" s="15"/>
    </row>
    <row r="4774" spans="1:5" ht="15.75">
      <c r="A4774" s="16"/>
      <c r="B4774" s="15"/>
      <c r="C4774" s="15"/>
      <c r="D4774" s="15"/>
      <c r="E4774" s="15"/>
    </row>
    <row r="4775" spans="1:5" ht="15.75">
      <c r="A4775" s="16"/>
      <c r="B4775" s="15"/>
      <c r="C4775" s="15"/>
      <c r="D4775" s="15"/>
      <c r="E4775" s="15"/>
    </row>
    <row r="4776" spans="1:5" ht="15.75">
      <c r="A4776" s="16"/>
      <c r="B4776" s="15"/>
      <c r="C4776" s="15"/>
      <c r="D4776" s="15"/>
      <c r="E4776" s="15"/>
    </row>
    <row r="4777" spans="1:5" ht="15.75">
      <c r="A4777" s="16"/>
      <c r="B4777" s="15"/>
      <c r="C4777" s="15"/>
      <c r="D4777" s="15"/>
      <c r="E4777" s="15"/>
    </row>
    <row r="4778" spans="1:5" ht="15.75">
      <c r="A4778" s="16"/>
      <c r="B4778" s="15"/>
      <c r="C4778" s="15"/>
      <c r="D4778" s="15"/>
      <c r="E4778" s="15"/>
    </row>
    <row r="4779" spans="1:5" ht="15.75">
      <c r="A4779" s="16"/>
      <c r="B4779" s="15"/>
      <c r="C4779" s="15"/>
      <c r="D4779" s="15"/>
      <c r="E4779" s="15"/>
    </row>
    <row r="4780" spans="1:5" ht="15.75">
      <c r="A4780" s="16"/>
      <c r="B4780" s="15"/>
      <c r="C4780" s="15"/>
      <c r="D4780" s="15"/>
      <c r="E4780" s="15"/>
    </row>
    <row r="4781" spans="1:5" ht="15.75">
      <c r="A4781" s="16"/>
      <c r="B4781" s="15"/>
      <c r="C4781" s="15"/>
      <c r="D4781" s="15"/>
      <c r="E4781" s="15"/>
    </row>
    <row r="4782" spans="1:5" ht="15.75">
      <c r="A4782" s="16"/>
      <c r="B4782" s="15"/>
      <c r="C4782" s="15"/>
      <c r="D4782" s="15"/>
      <c r="E4782" s="15"/>
    </row>
    <row r="4783" spans="1:5" ht="15.75">
      <c r="A4783" s="16"/>
      <c r="B4783" s="15"/>
      <c r="C4783" s="15"/>
      <c r="D4783" s="15"/>
      <c r="E4783" s="15"/>
    </row>
    <row r="4784" spans="1:5" ht="15.75">
      <c r="A4784" s="16"/>
      <c r="B4784" s="15"/>
      <c r="C4784" s="15"/>
      <c r="D4784" s="15"/>
      <c r="E4784" s="15"/>
    </row>
    <row r="4785" spans="1:5" ht="15.75">
      <c r="A4785" s="16"/>
      <c r="B4785" s="15"/>
      <c r="C4785" s="15"/>
      <c r="D4785" s="15"/>
      <c r="E4785" s="15"/>
    </row>
    <row r="4786" spans="1:5" ht="15.75">
      <c r="A4786" s="16"/>
      <c r="B4786" s="15"/>
      <c r="C4786" s="15"/>
      <c r="D4786" s="15"/>
      <c r="E4786" s="15"/>
    </row>
    <row r="4787" spans="1:5" ht="15.75">
      <c r="A4787" s="16"/>
      <c r="B4787" s="15"/>
      <c r="C4787" s="15"/>
      <c r="D4787" s="15"/>
      <c r="E4787" s="15"/>
    </row>
    <row r="4788" spans="1:5" ht="15.75">
      <c r="A4788" s="16"/>
      <c r="B4788" s="15"/>
      <c r="C4788" s="15"/>
      <c r="D4788" s="15"/>
      <c r="E4788" s="15"/>
    </row>
    <row r="4789" spans="1:5" ht="15.75">
      <c r="A4789" s="16"/>
      <c r="B4789" s="15"/>
      <c r="C4789" s="15"/>
      <c r="D4789" s="15"/>
      <c r="E4789" s="15"/>
    </row>
    <row r="4790" spans="1:5" ht="15.75">
      <c r="A4790" s="16"/>
      <c r="B4790" s="15"/>
      <c r="C4790" s="15"/>
      <c r="D4790" s="15"/>
      <c r="E4790" s="15"/>
    </row>
    <row r="4791" spans="1:5" ht="15.75">
      <c r="A4791" s="16"/>
      <c r="B4791" s="15"/>
      <c r="C4791" s="15"/>
      <c r="D4791" s="15"/>
      <c r="E4791" s="15"/>
    </row>
    <row r="4792" spans="1:5" ht="15.75">
      <c r="A4792" s="16"/>
      <c r="B4792" s="15"/>
      <c r="C4792" s="15"/>
      <c r="D4792" s="15"/>
      <c r="E4792" s="15"/>
    </row>
    <row r="4793" spans="1:5" ht="15.75">
      <c r="A4793" s="16"/>
      <c r="B4793" s="15"/>
      <c r="C4793" s="15"/>
      <c r="D4793" s="15"/>
      <c r="E4793" s="15"/>
    </row>
    <row r="4794" spans="1:5" ht="15.75">
      <c r="A4794" s="16"/>
      <c r="B4794" s="15"/>
      <c r="C4794" s="15"/>
      <c r="D4794" s="15"/>
      <c r="E4794" s="15"/>
    </row>
    <row r="4795" spans="1:5" ht="15.75">
      <c r="A4795" s="16"/>
      <c r="B4795" s="15"/>
      <c r="C4795" s="15"/>
      <c r="D4795" s="15"/>
      <c r="E4795" s="15"/>
    </row>
    <row r="4796" spans="1:5" ht="15.75">
      <c r="A4796" s="16"/>
      <c r="B4796" s="15"/>
      <c r="C4796" s="15"/>
      <c r="D4796" s="15"/>
      <c r="E4796" s="15"/>
    </row>
    <row r="4797" spans="1:5" ht="15.75">
      <c r="A4797" s="16"/>
      <c r="B4797" s="15"/>
      <c r="C4797" s="15"/>
      <c r="D4797" s="15"/>
      <c r="E4797" s="15"/>
    </row>
    <row r="4798" spans="1:5" ht="15.75">
      <c r="A4798" s="16"/>
      <c r="B4798" s="15"/>
      <c r="C4798" s="15"/>
      <c r="D4798" s="15"/>
      <c r="E4798" s="15"/>
    </row>
    <row r="4799" spans="1:5" ht="15.75">
      <c r="A4799" s="16"/>
      <c r="B4799" s="15"/>
      <c r="C4799" s="15"/>
      <c r="D4799" s="15"/>
      <c r="E4799" s="15"/>
    </row>
    <row r="4800" spans="1:5" ht="15.75">
      <c r="A4800" s="16"/>
      <c r="B4800" s="15"/>
      <c r="C4800" s="15"/>
      <c r="D4800" s="15"/>
      <c r="E4800" s="15"/>
    </row>
    <row r="4801" spans="1:5" ht="15.75">
      <c r="A4801" s="16"/>
      <c r="B4801" s="15"/>
      <c r="C4801" s="15"/>
      <c r="D4801" s="15"/>
      <c r="E4801" s="15"/>
    </row>
    <row r="4802" spans="1:5" ht="15.75">
      <c r="A4802" s="16"/>
      <c r="B4802" s="15"/>
      <c r="C4802" s="15"/>
      <c r="D4802" s="15"/>
      <c r="E4802" s="15"/>
    </row>
    <row r="4803" spans="1:5" ht="15.75">
      <c r="A4803" s="16"/>
      <c r="B4803" s="15"/>
      <c r="C4803" s="15"/>
      <c r="D4803" s="15"/>
      <c r="E4803" s="15"/>
    </row>
    <row r="4804" spans="1:5" ht="15.75">
      <c r="A4804" s="16"/>
      <c r="B4804" s="15"/>
      <c r="C4804" s="15"/>
      <c r="D4804" s="15"/>
      <c r="E4804" s="15"/>
    </row>
    <row r="4805" spans="1:5" ht="15.75">
      <c r="A4805" s="16"/>
      <c r="B4805" s="15"/>
      <c r="C4805" s="15"/>
      <c r="D4805" s="15"/>
      <c r="E4805" s="15"/>
    </row>
    <row r="4806" spans="1:5" ht="15.75">
      <c r="A4806" s="16"/>
      <c r="B4806" s="15"/>
      <c r="C4806" s="15"/>
      <c r="D4806" s="15"/>
      <c r="E4806" s="15"/>
    </row>
    <row r="4807" spans="1:5" ht="15.75">
      <c r="A4807" s="16"/>
      <c r="B4807" s="15"/>
      <c r="C4807" s="15"/>
      <c r="D4807" s="15"/>
      <c r="E4807" s="15"/>
    </row>
    <row r="4808" spans="1:5" ht="15.75">
      <c r="A4808" s="16"/>
      <c r="B4808" s="15"/>
      <c r="C4808" s="15"/>
      <c r="D4808" s="15"/>
      <c r="E4808" s="15"/>
    </row>
    <row r="4809" spans="1:5" ht="15.75">
      <c r="A4809" s="16"/>
      <c r="B4809" s="15"/>
      <c r="C4809" s="15"/>
      <c r="D4809" s="15"/>
      <c r="E4809" s="15"/>
    </row>
    <row r="4810" spans="1:5" ht="15.75">
      <c r="A4810" s="16"/>
      <c r="B4810" s="15"/>
      <c r="C4810" s="15"/>
      <c r="D4810" s="15"/>
      <c r="E4810" s="15"/>
    </row>
    <row r="4811" spans="1:5" ht="15.75">
      <c r="A4811" s="16"/>
      <c r="B4811" s="15"/>
      <c r="C4811" s="15"/>
      <c r="D4811" s="15"/>
      <c r="E4811" s="15"/>
    </row>
    <row r="4812" spans="1:5" ht="15.75">
      <c r="A4812" s="16"/>
      <c r="B4812" s="15"/>
      <c r="C4812" s="15"/>
      <c r="D4812" s="15"/>
      <c r="E4812" s="15"/>
    </row>
    <row r="4813" spans="1:5" ht="15.75">
      <c r="A4813" s="16"/>
      <c r="B4813" s="15"/>
      <c r="C4813" s="15"/>
      <c r="D4813" s="15"/>
      <c r="E4813" s="15"/>
    </row>
    <row r="4814" spans="1:5" ht="15.75">
      <c r="A4814" s="16"/>
      <c r="B4814" s="15"/>
      <c r="C4814" s="15"/>
      <c r="D4814" s="15"/>
      <c r="E4814" s="15"/>
    </row>
    <row r="4815" spans="1:5" ht="15.75">
      <c r="A4815" s="16"/>
      <c r="B4815" s="15"/>
      <c r="C4815" s="15"/>
      <c r="D4815" s="15"/>
      <c r="E4815" s="15"/>
    </row>
    <row r="4816" spans="1:5" ht="15.75">
      <c r="A4816" s="16"/>
      <c r="B4816" s="15"/>
      <c r="C4816" s="15"/>
      <c r="D4816" s="15"/>
      <c r="E4816" s="15"/>
    </row>
    <row r="4817" spans="1:5" ht="15.75">
      <c r="A4817" s="16"/>
      <c r="B4817" s="15"/>
      <c r="C4817" s="15"/>
      <c r="D4817" s="15"/>
      <c r="E4817" s="15"/>
    </row>
    <row r="4818" spans="1:5" ht="15.75">
      <c r="A4818" s="16"/>
      <c r="B4818" s="15"/>
      <c r="C4818" s="15"/>
      <c r="D4818" s="15"/>
      <c r="E4818" s="15"/>
    </row>
    <row r="4819" spans="1:5" ht="15.75">
      <c r="A4819" s="16"/>
      <c r="B4819" s="15"/>
      <c r="C4819" s="15"/>
      <c r="D4819" s="15"/>
      <c r="E4819" s="15"/>
    </row>
    <row r="4820" spans="1:5" ht="15.75">
      <c r="A4820" s="16"/>
      <c r="B4820" s="15"/>
      <c r="C4820" s="15"/>
      <c r="D4820" s="15"/>
      <c r="E4820" s="15"/>
    </row>
    <row r="4821" spans="1:5" ht="15.75">
      <c r="A4821" s="16"/>
      <c r="B4821" s="15"/>
      <c r="C4821" s="15"/>
      <c r="D4821" s="15"/>
      <c r="E4821" s="15"/>
    </row>
    <row r="4822" spans="1:5" ht="15.75">
      <c r="A4822" s="16"/>
      <c r="B4822" s="15"/>
      <c r="C4822" s="15"/>
      <c r="D4822" s="15"/>
      <c r="E4822" s="15"/>
    </row>
    <row r="4823" spans="1:5" ht="15.75">
      <c r="A4823" s="16"/>
      <c r="B4823" s="15"/>
      <c r="C4823" s="15"/>
      <c r="D4823" s="15"/>
      <c r="E4823" s="15"/>
    </row>
    <row r="4824" spans="1:5" ht="15.75">
      <c r="A4824" s="16"/>
      <c r="B4824" s="15"/>
      <c r="C4824" s="15"/>
      <c r="D4824" s="15"/>
      <c r="E4824" s="15"/>
    </row>
    <row r="4825" spans="1:5" ht="15.75">
      <c r="A4825" s="16"/>
      <c r="B4825" s="15"/>
      <c r="C4825" s="15"/>
      <c r="D4825" s="15"/>
      <c r="E4825" s="15"/>
    </row>
    <row r="4826" spans="1:5" ht="15.75">
      <c r="A4826" s="16"/>
      <c r="B4826" s="15"/>
      <c r="C4826" s="15"/>
      <c r="D4826" s="15"/>
      <c r="E4826" s="15"/>
    </row>
    <row r="4827" spans="1:5" ht="15.75">
      <c r="A4827" s="16"/>
      <c r="B4827" s="15"/>
      <c r="C4827" s="15"/>
      <c r="D4827" s="15"/>
      <c r="E4827" s="15"/>
    </row>
    <row r="4828" spans="1:5" ht="15.75">
      <c r="A4828" s="16"/>
      <c r="B4828" s="15"/>
      <c r="C4828" s="15"/>
      <c r="D4828" s="15"/>
      <c r="E4828" s="15"/>
    </row>
    <row r="4829" spans="1:5" ht="15.75">
      <c r="A4829" s="16"/>
      <c r="B4829" s="15"/>
      <c r="C4829" s="15"/>
      <c r="D4829" s="15"/>
      <c r="E4829" s="15"/>
    </row>
    <row r="4830" spans="1:5" ht="15.75">
      <c r="A4830" s="16"/>
      <c r="B4830" s="15"/>
      <c r="C4830" s="15"/>
      <c r="D4830" s="15"/>
      <c r="E4830" s="15"/>
    </row>
    <row r="4831" spans="1:5" ht="15.75">
      <c r="A4831" s="16"/>
      <c r="B4831" s="15"/>
      <c r="C4831" s="15"/>
      <c r="D4831" s="15"/>
      <c r="E4831" s="15"/>
    </row>
    <row r="4832" spans="1:5" ht="15.75">
      <c r="A4832" s="16"/>
      <c r="B4832" s="15"/>
      <c r="C4832" s="15"/>
      <c r="D4832" s="15"/>
      <c r="E4832" s="15"/>
    </row>
    <row r="4833" spans="1:5" ht="15.75">
      <c r="A4833" s="16"/>
      <c r="B4833" s="15"/>
      <c r="C4833" s="15"/>
      <c r="D4833" s="15"/>
      <c r="E4833" s="15"/>
    </row>
    <row r="4834" spans="1:5" ht="15.75">
      <c r="A4834" s="16"/>
      <c r="B4834" s="15"/>
      <c r="C4834" s="15"/>
      <c r="D4834" s="15"/>
      <c r="E4834" s="15"/>
    </row>
    <row r="4835" spans="1:5" ht="15.75">
      <c r="A4835" s="16"/>
      <c r="B4835" s="15"/>
      <c r="C4835" s="15"/>
      <c r="D4835" s="15"/>
      <c r="E4835" s="15"/>
    </row>
    <row r="4836" spans="1:5" ht="15.75">
      <c r="A4836" s="16"/>
      <c r="B4836" s="15"/>
      <c r="C4836" s="15"/>
      <c r="D4836" s="15"/>
      <c r="E4836" s="15"/>
    </row>
    <row r="4837" spans="1:5" ht="15.75">
      <c r="A4837" s="16"/>
      <c r="B4837" s="15"/>
      <c r="C4837" s="15"/>
      <c r="D4837" s="15"/>
      <c r="E4837" s="15"/>
    </row>
    <row r="4838" spans="1:5" ht="15.75">
      <c r="A4838" s="16"/>
      <c r="B4838" s="15"/>
      <c r="C4838" s="15"/>
      <c r="D4838" s="15"/>
      <c r="E4838" s="15"/>
    </row>
    <row r="4839" spans="1:5" ht="15.75">
      <c r="A4839" s="16"/>
      <c r="B4839" s="15"/>
      <c r="C4839" s="15"/>
      <c r="D4839" s="15"/>
      <c r="E4839" s="15"/>
    </row>
    <row r="4840" spans="1:5" ht="15.75">
      <c r="A4840" s="16"/>
      <c r="B4840" s="15"/>
      <c r="C4840" s="15"/>
      <c r="D4840" s="15"/>
      <c r="E4840" s="15"/>
    </row>
    <row r="4841" spans="1:5" ht="15.75">
      <c r="A4841" s="16"/>
      <c r="B4841" s="15"/>
      <c r="C4841" s="15"/>
      <c r="D4841" s="15"/>
      <c r="E4841" s="15"/>
    </row>
    <row r="4842" spans="1:5" ht="15.75">
      <c r="A4842" s="16"/>
      <c r="B4842" s="15"/>
      <c r="C4842" s="15"/>
      <c r="D4842" s="15"/>
      <c r="E4842" s="15"/>
    </row>
    <row r="4843" spans="1:5" ht="15.75">
      <c r="A4843" s="16"/>
      <c r="B4843" s="15"/>
      <c r="C4843" s="15"/>
      <c r="D4843" s="15"/>
      <c r="E4843" s="15"/>
    </row>
    <row r="4844" spans="1:5" ht="15.75">
      <c r="A4844" s="16"/>
      <c r="B4844" s="15"/>
      <c r="C4844" s="15"/>
      <c r="D4844" s="15"/>
      <c r="E4844" s="15"/>
    </row>
    <row r="4845" spans="1:5" ht="15.75">
      <c r="A4845" s="16"/>
      <c r="B4845" s="15"/>
      <c r="C4845" s="15"/>
      <c r="D4845" s="15"/>
      <c r="E4845" s="15"/>
    </row>
    <row r="4846" spans="1:5" ht="15.75">
      <c r="A4846" s="16"/>
      <c r="B4846" s="15"/>
      <c r="C4846" s="15"/>
      <c r="D4846" s="15"/>
      <c r="E4846" s="15"/>
    </row>
    <row r="4847" spans="1:5" ht="15.75">
      <c r="A4847" s="16"/>
      <c r="B4847" s="15"/>
      <c r="C4847" s="15"/>
      <c r="D4847" s="15"/>
      <c r="E4847" s="15"/>
    </row>
    <row r="4848" spans="1:5" ht="15.75">
      <c r="A4848" s="16"/>
      <c r="B4848" s="15"/>
      <c r="C4848" s="15"/>
      <c r="D4848" s="15"/>
      <c r="E4848" s="15"/>
    </row>
    <row r="4849" spans="1:5" ht="15.75">
      <c r="A4849" s="16"/>
      <c r="B4849" s="15"/>
      <c r="C4849" s="15"/>
      <c r="D4849" s="15"/>
      <c r="E4849" s="15"/>
    </row>
    <row r="4850" spans="1:5" ht="15.75">
      <c r="A4850" s="16"/>
      <c r="B4850" s="15"/>
      <c r="C4850" s="15"/>
      <c r="D4850" s="15"/>
      <c r="E4850" s="15"/>
    </row>
    <row r="4851" spans="1:5" ht="15.75">
      <c r="A4851" s="16"/>
      <c r="B4851" s="15"/>
      <c r="C4851" s="15"/>
      <c r="D4851" s="15"/>
      <c r="E4851" s="15"/>
    </row>
    <row r="4852" spans="1:5" ht="15.75">
      <c r="A4852" s="16"/>
      <c r="B4852" s="15"/>
      <c r="C4852" s="15"/>
      <c r="D4852" s="15"/>
      <c r="E4852" s="15"/>
    </row>
    <row r="4853" spans="1:5" ht="15.75">
      <c r="A4853" s="16"/>
      <c r="B4853" s="15"/>
      <c r="C4853" s="15"/>
      <c r="D4853" s="15"/>
      <c r="E4853" s="15"/>
    </row>
    <row r="4854" spans="1:5" ht="15.75">
      <c r="A4854" s="16"/>
      <c r="B4854" s="15"/>
      <c r="C4854" s="15"/>
      <c r="D4854" s="15"/>
      <c r="E4854" s="15"/>
    </row>
    <row r="4855" spans="1:5" ht="15.75">
      <c r="A4855" s="16"/>
      <c r="B4855" s="15"/>
      <c r="C4855" s="15"/>
      <c r="D4855" s="15"/>
      <c r="E4855" s="15"/>
    </row>
    <row r="4856" spans="1:5" ht="15.75">
      <c r="A4856" s="16"/>
      <c r="B4856" s="15"/>
      <c r="C4856" s="15"/>
      <c r="D4856" s="15"/>
      <c r="E4856" s="15"/>
    </row>
    <row r="4857" spans="1:5" ht="15.75">
      <c r="A4857" s="16"/>
      <c r="B4857" s="15"/>
      <c r="C4857" s="15"/>
      <c r="D4857" s="15"/>
      <c r="E4857" s="15"/>
    </row>
    <row r="4858" spans="1:5" ht="15.75">
      <c r="A4858" s="16"/>
      <c r="B4858" s="15"/>
      <c r="C4858" s="15"/>
      <c r="D4858" s="15"/>
      <c r="E4858" s="15"/>
    </row>
    <row r="4859" spans="1:5" ht="15.75">
      <c r="A4859" s="16"/>
      <c r="B4859" s="15"/>
      <c r="C4859" s="15"/>
      <c r="D4859" s="15"/>
      <c r="E4859" s="15"/>
    </row>
    <row r="4860" spans="1:5" ht="15.75">
      <c r="A4860" s="16"/>
      <c r="B4860" s="15"/>
      <c r="C4860" s="15"/>
      <c r="D4860" s="15"/>
      <c r="E4860" s="15"/>
    </row>
    <row r="4861" spans="1:5" ht="15.75">
      <c r="A4861" s="16"/>
      <c r="B4861" s="15"/>
      <c r="C4861" s="15"/>
      <c r="D4861" s="15"/>
      <c r="E4861" s="15"/>
    </row>
    <row r="4862" spans="1:5" ht="15.75">
      <c r="A4862" s="16"/>
      <c r="B4862" s="15"/>
      <c r="C4862" s="15"/>
      <c r="D4862" s="15"/>
      <c r="E4862" s="15"/>
    </row>
    <row r="4863" spans="1:5" ht="15.75">
      <c r="A4863" s="16"/>
      <c r="B4863" s="15"/>
      <c r="C4863" s="15"/>
      <c r="D4863" s="15"/>
      <c r="E4863" s="15"/>
    </row>
    <row r="4864" spans="1:5" ht="15.75">
      <c r="A4864" s="16"/>
      <c r="B4864" s="15"/>
      <c r="C4864" s="15"/>
      <c r="D4864" s="15"/>
      <c r="E4864" s="15"/>
    </row>
    <row r="4865" spans="1:5" ht="15.75">
      <c r="A4865" s="16"/>
      <c r="B4865" s="15"/>
      <c r="C4865" s="15"/>
      <c r="D4865" s="15"/>
      <c r="E4865" s="15"/>
    </row>
    <row r="4866" spans="1:5" ht="15.75">
      <c r="A4866" s="16"/>
      <c r="B4866" s="15"/>
      <c r="C4866" s="15"/>
      <c r="D4866" s="15"/>
      <c r="E4866" s="15"/>
    </row>
    <row r="4867" spans="1:5" ht="15.75">
      <c r="A4867" s="16"/>
      <c r="B4867" s="15"/>
      <c r="C4867" s="15"/>
      <c r="D4867" s="15"/>
      <c r="E4867" s="15"/>
    </row>
    <row r="4868" spans="1:5" ht="15.75">
      <c r="A4868" s="16"/>
      <c r="B4868" s="15"/>
      <c r="C4868" s="15"/>
      <c r="D4868" s="15"/>
      <c r="E4868" s="15"/>
    </row>
    <row r="4869" spans="1:5" ht="15.75">
      <c r="A4869" s="16"/>
      <c r="B4869" s="15"/>
      <c r="C4869" s="15"/>
      <c r="D4869" s="15"/>
      <c r="E4869" s="15"/>
    </row>
    <row r="4870" spans="1:5" ht="15.75">
      <c r="A4870" s="16"/>
      <c r="B4870" s="15"/>
      <c r="C4870" s="15"/>
      <c r="D4870" s="15"/>
      <c r="E4870" s="15"/>
    </row>
    <row r="4871" spans="1:5" ht="15.75">
      <c r="A4871" s="16"/>
      <c r="B4871" s="15"/>
      <c r="C4871" s="15"/>
      <c r="D4871" s="15"/>
      <c r="E4871" s="15"/>
    </row>
    <row r="4872" spans="1:5" ht="15.75">
      <c r="A4872" s="16"/>
      <c r="B4872" s="15"/>
      <c r="C4872" s="15"/>
      <c r="D4872" s="15"/>
      <c r="E4872" s="15"/>
    </row>
    <row r="4873" spans="1:5" ht="15.75">
      <c r="A4873" s="16"/>
      <c r="B4873" s="15"/>
      <c r="C4873" s="15"/>
      <c r="D4873" s="15"/>
      <c r="E4873" s="15"/>
    </row>
    <row r="4874" spans="1:5" ht="15.75">
      <c r="A4874" s="16"/>
      <c r="B4874" s="15"/>
      <c r="C4874" s="15"/>
      <c r="D4874" s="15"/>
      <c r="E4874" s="15"/>
    </row>
    <row r="4875" spans="1:5" ht="15.75">
      <c r="A4875" s="16"/>
      <c r="B4875" s="15"/>
      <c r="C4875" s="15"/>
      <c r="D4875" s="15"/>
      <c r="E4875" s="15"/>
    </row>
    <row r="4876" spans="1:5" ht="15.75">
      <c r="A4876" s="16"/>
      <c r="B4876" s="15"/>
      <c r="C4876" s="15"/>
      <c r="D4876" s="15"/>
      <c r="E4876" s="15"/>
    </row>
    <row r="4877" spans="1:5" ht="15.75">
      <c r="A4877" s="16"/>
      <c r="B4877" s="15"/>
      <c r="C4877" s="15"/>
      <c r="D4877" s="15"/>
      <c r="E4877" s="15"/>
    </row>
    <row r="4878" spans="1:5" ht="15.75">
      <c r="A4878" s="16"/>
      <c r="B4878" s="15"/>
      <c r="C4878" s="15"/>
      <c r="D4878" s="15"/>
      <c r="E4878" s="15"/>
    </row>
    <row r="4879" spans="1:5" ht="15.75">
      <c r="A4879" s="16"/>
      <c r="B4879" s="15"/>
      <c r="C4879" s="15"/>
      <c r="D4879" s="15"/>
      <c r="E4879" s="15"/>
    </row>
    <row r="4880" spans="1:5" ht="15.75">
      <c r="A4880" s="16"/>
      <c r="B4880" s="15"/>
      <c r="C4880" s="15"/>
      <c r="D4880" s="15"/>
      <c r="E4880" s="15"/>
    </row>
    <row r="4881" spans="1:5" ht="15.75">
      <c r="A4881" s="16"/>
      <c r="B4881" s="15"/>
      <c r="C4881" s="15"/>
      <c r="D4881" s="15"/>
      <c r="E4881" s="15"/>
    </row>
    <row r="4882" spans="1:5" ht="15.75">
      <c r="A4882" s="16"/>
      <c r="B4882" s="15"/>
      <c r="C4882" s="15"/>
      <c r="D4882" s="15"/>
      <c r="E4882" s="15"/>
    </row>
    <row r="4883" spans="1:5" ht="15.75">
      <c r="A4883" s="16"/>
      <c r="B4883" s="15"/>
      <c r="C4883" s="15"/>
      <c r="D4883" s="15"/>
      <c r="E4883" s="15"/>
    </row>
    <row r="4884" spans="1:5" ht="15.75">
      <c r="A4884" s="16"/>
      <c r="B4884" s="15"/>
      <c r="C4884" s="15"/>
      <c r="D4884" s="15"/>
      <c r="E4884" s="15"/>
    </row>
    <row r="4885" spans="1:5" ht="15.75">
      <c r="A4885" s="16"/>
      <c r="B4885" s="15"/>
      <c r="C4885" s="15"/>
      <c r="D4885" s="15"/>
      <c r="E4885" s="15"/>
    </row>
    <row r="4886" spans="1:5" ht="15.75">
      <c r="A4886" s="16"/>
      <c r="B4886" s="15"/>
      <c r="C4886" s="15"/>
      <c r="D4886" s="15"/>
      <c r="E4886" s="15"/>
    </row>
    <row r="4887" spans="1:5" ht="15.75">
      <c r="A4887" s="16"/>
      <c r="B4887" s="15"/>
      <c r="C4887" s="15"/>
      <c r="D4887" s="15"/>
      <c r="E4887" s="15"/>
    </row>
    <row r="4888" spans="1:5" ht="15.75">
      <c r="A4888" s="16"/>
      <c r="B4888" s="15"/>
      <c r="C4888" s="15"/>
      <c r="D4888" s="15"/>
      <c r="E4888" s="15"/>
    </row>
    <row r="4889" spans="1:5" ht="15.75">
      <c r="A4889" s="16"/>
      <c r="B4889" s="15"/>
      <c r="C4889" s="15"/>
      <c r="D4889" s="15"/>
      <c r="E4889" s="15"/>
    </row>
    <row r="4890" spans="1:5" ht="15.75">
      <c r="A4890" s="16"/>
      <c r="B4890" s="15"/>
      <c r="C4890" s="15"/>
      <c r="D4890" s="15"/>
      <c r="E4890" s="15"/>
    </row>
    <row r="4891" spans="1:5" ht="15.75">
      <c r="A4891" s="16"/>
      <c r="B4891" s="15"/>
      <c r="C4891" s="15"/>
      <c r="D4891" s="15"/>
      <c r="E4891" s="15"/>
    </row>
    <row r="4892" spans="1:5" ht="15.75">
      <c r="A4892" s="16"/>
      <c r="B4892" s="15"/>
      <c r="C4892" s="15"/>
      <c r="D4892" s="15"/>
      <c r="E4892" s="15"/>
    </row>
    <row r="4893" spans="1:5" ht="15.75">
      <c r="A4893" s="16"/>
      <c r="B4893" s="15"/>
      <c r="C4893" s="15"/>
      <c r="D4893" s="15"/>
      <c r="E4893" s="15"/>
    </row>
    <row r="4894" spans="1:5" ht="15.75">
      <c r="A4894" s="16"/>
      <c r="B4894" s="15"/>
      <c r="C4894" s="15"/>
      <c r="D4894" s="15"/>
      <c r="E4894" s="15"/>
    </row>
    <row r="4895" spans="1:5" ht="15.75">
      <c r="A4895" s="16"/>
      <c r="B4895" s="15"/>
      <c r="C4895" s="15"/>
      <c r="D4895" s="15"/>
      <c r="E4895" s="15"/>
    </row>
    <row r="4896" spans="1:5" ht="15.75">
      <c r="A4896" s="16"/>
      <c r="B4896" s="15"/>
      <c r="C4896" s="15"/>
      <c r="D4896" s="15"/>
      <c r="E4896" s="15"/>
    </row>
    <row r="4897" spans="1:5" ht="15.75">
      <c r="A4897" s="16"/>
      <c r="B4897" s="15"/>
      <c r="C4897" s="15"/>
      <c r="D4897" s="15"/>
      <c r="E4897" s="15"/>
    </row>
    <row r="4898" spans="1:5" ht="15.75">
      <c r="A4898" s="16"/>
      <c r="B4898" s="15"/>
      <c r="C4898" s="15"/>
      <c r="D4898" s="15"/>
      <c r="E4898" s="15"/>
    </row>
    <row r="4899" spans="1:5" ht="15.75">
      <c r="A4899" s="16"/>
      <c r="B4899" s="15"/>
      <c r="C4899" s="15"/>
      <c r="D4899" s="15"/>
      <c r="E4899" s="15"/>
    </row>
    <row r="4900" spans="1:5" ht="15.75">
      <c r="A4900" s="16"/>
      <c r="B4900" s="15"/>
      <c r="C4900" s="15"/>
      <c r="D4900" s="15"/>
      <c r="E4900" s="15"/>
    </row>
    <row r="4901" spans="1:5" ht="15.75">
      <c r="A4901" s="16"/>
      <c r="B4901" s="15"/>
      <c r="C4901" s="15"/>
      <c r="D4901" s="15"/>
      <c r="E4901" s="15"/>
    </row>
    <row r="4902" spans="1:5" ht="15.75">
      <c r="A4902" s="16"/>
      <c r="B4902" s="15"/>
      <c r="C4902" s="15"/>
      <c r="D4902" s="15"/>
      <c r="E4902" s="15"/>
    </row>
    <row r="4903" spans="1:5" ht="15.75">
      <c r="A4903" s="16"/>
      <c r="B4903" s="15"/>
      <c r="C4903" s="15"/>
      <c r="D4903" s="15"/>
      <c r="E4903" s="15"/>
    </row>
    <row r="4904" spans="1:5" ht="15.75">
      <c r="A4904" s="16"/>
      <c r="B4904" s="15"/>
      <c r="C4904" s="15"/>
      <c r="D4904" s="15"/>
      <c r="E4904" s="15"/>
    </row>
    <row r="4905" spans="1:5" ht="15.75">
      <c r="A4905" s="16"/>
      <c r="B4905" s="15"/>
      <c r="C4905" s="15"/>
      <c r="D4905" s="15"/>
      <c r="E4905" s="15"/>
    </row>
    <row r="4906" spans="1:5" ht="15.75">
      <c r="A4906" s="16"/>
      <c r="B4906" s="15"/>
      <c r="C4906" s="15"/>
      <c r="D4906" s="15"/>
      <c r="E4906" s="15"/>
    </row>
    <row r="4907" spans="1:5" ht="15.75">
      <c r="A4907" s="16"/>
      <c r="B4907" s="15"/>
      <c r="C4907" s="15"/>
      <c r="D4907" s="15"/>
      <c r="E4907" s="15"/>
    </row>
    <row r="4908" spans="1:5" ht="15.75">
      <c r="A4908" s="16"/>
      <c r="B4908" s="15"/>
      <c r="C4908" s="15"/>
      <c r="D4908" s="15"/>
      <c r="E4908" s="15"/>
    </row>
    <row r="4909" spans="1:5" ht="15.75">
      <c r="A4909" s="16"/>
      <c r="B4909" s="15"/>
      <c r="C4909" s="15"/>
      <c r="D4909" s="15"/>
      <c r="E4909" s="15"/>
    </row>
    <row r="4910" spans="1:5" ht="15.75">
      <c r="A4910" s="16"/>
      <c r="B4910" s="15"/>
      <c r="C4910" s="15"/>
      <c r="D4910" s="15"/>
      <c r="E4910" s="15"/>
    </row>
    <row r="4911" spans="1:5" ht="15.75">
      <c r="A4911" s="16"/>
      <c r="B4911" s="15"/>
      <c r="C4911" s="15"/>
      <c r="D4911" s="15"/>
      <c r="E4911" s="15"/>
    </row>
    <row r="4912" spans="1:5" ht="15.75">
      <c r="A4912" s="16"/>
      <c r="B4912" s="15"/>
      <c r="C4912" s="15"/>
      <c r="D4912" s="15"/>
      <c r="E4912" s="15"/>
    </row>
    <row r="4913" spans="1:5" ht="15.75">
      <c r="A4913" s="16"/>
      <c r="B4913" s="15"/>
      <c r="C4913" s="15"/>
      <c r="D4913" s="15"/>
      <c r="E4913" s="15"/>
    </row>
    <row r="4914" spans="1:5" ht="15.75">
      <c r="A4914" s="16"/>
      <c r="B4914" s="15"/>
      <c r="C4914" s="15"/>
      <c r="D4914" s="15"/>
      <c r="E4914" s="15"/>
    </row>
    <row r="4915" spans="1:5" ht="15.75">
      <c r="A4915" s="16"/>
      <c r="B4915" s="15"/>
      <c r="C4915" s="15"/>
      <c r="D4915" s="15"/>
      <c r="E4915" s="15"/>
    </row>
    <row r="4916" spans="1:5" ht="15.75">
      <c r="A4916" s="16"/>
      <c r="B4916" s="15"/>
      <c r="C4916" s="15"/>
      <c r="D4916" s="15"/>
      <c r="E4916" s="15"/>
    </row>
    <row r="4917" spans="1:5" ht="15.75">
      <c r="A4917" s="16"/>
      <c r="B4917" s="15"/>
      <c r="C4917" s="15"/>
      <c r="D4917" s="15"/>
      <c r="E4917" s="15"/>
    </row>
    <row r="4918" spans="1:5" ht="15.75">
      <c r="A4918" s="16"/>
      <c r="B4918" s="15"/>
      <c r="C4918" s="15"/>
      <c r="D4918" s="15"/>
      <c r="E4918" s="15"/>
    </row>
    <row r="4919" spans="1:5" ht="15.75">
      <c r="A4919" s="16"/>
      <c r="B4919" s="15"/>
      <c r="C4919" s="15"/>
      <c r="D4919" s="15"/>
      <c r="E4919" s="15"/>
    </row>
    <row r="4920" spans="1:5" ht="15.75">
      <c r="A4920" s="16"/>
      <c r="B4920" s="15"/>
      <c r="C4920" s="15"/>
      <c r="D4920" s="15"/>
      <c r="E4920" s="15"/>
    </row>
    <row r="4921" spans="1:5" ht="15.75">
      <c r="A4921" s="16"/>
      <c r="B4921" s="15"/>
      <c r="C4921" s="15"/>
      <c r="D4921" s="15"/>
      <c r="E4921" s="15"/>
    </row>
    <row r="4922" spans="1:5" ht="15.75">
      <c r="A4922" s="16"/>
      <c r="B4922" s="15"/>
      <c r="C4922" s="15"/>
      <c r="D4922" s="15"/>
      <c r="E4922" s="15"/>
    </row>
    <row r="4923" spans="1:5" ht="15.75">
      <c r="A4923" s="16"/>
      <c r="B4923" s="15"/>
      <c r="C4923" s="15"/>
      <c r="D4923" s="15"/>
      <c r="E4923" s="15"/>
    </row>
    <row r="4924" spans="1:5" ht="15.75">
      <c r="A4924" s="16"/>
      <c r="B4924" s="15"/>
      <c r="C4924" s="15"/>
      <c r="D4924" s="15"/>
      <c r="E4924" s="15"/>
    </row>
    <row r="4925" spans="1:5" ht="15.75">
      <c r="A4925" s="16"/>
      <c r="B4925" s="15"/>
      <c r="C4925" s="15"/>
      <c r="D4925" s="15"/>
      <c r="E4925" s="15"/>
    </row>
    <row r="4926" spans="1:5" ht="15.75">
      <c r="A4926" s="16"/>
      <c r="B4926" s="15"/>
      <c r="C4926" s="15"/>
      <c r="D4926" s="15"/>
      <c r="E4926" s="15"/>
    </row>
    <row r="4927" spans="1:5" ht="15.75">
      <c r="A4927" s="16"/>
      <c r="B4927" s="15"/>
      <c r="C4927" s="15"/>
      <c r="D4927" s="15"/>
      <c r="E4927" s="15"/>
    </row>
    <row r="4928" spans="1:5" ht="15.75">
      <c r="A4928" s="16"/>
      <c r="B4928" s="15"/>
      <c r="C4928" s="15"/>
      <c r="D4928" s="15"/>
      <c r="E4928" s="15"/>
    </row>
    <row r="4929" spans="1:5" ht="15.75">
      <c r="A4929" s="16"/>
      <c r="B4929" s="15"/>
      <c r="C4929" s="15"/>
      <c r="D4929" s="15"/>
      <c r="E4929" s="15"/>
    </row>
    <row r="4930" spans="1:5" ht="15.75">
      <c r="A4930" s="16"/>
      <c r="B4930" s="15"/>
      <c r="C4930" s="15"/>
      <c r="D4930" s="15"/>
      <c r="E4930" s="15"/>
    </row>
    <row r="4931" spans="1:5" ht="15.75">
      <c r="A4931" s="16"/>
      <c r="B4931" s="15"/>
      <c r="C4931" s="15"/>
      <c r="D4931" s="15"/>
      <c r="E4931" s="15"/>
    </row>
    <row r="4932" spans="1:5" ht="15.75">
      <c r="A4932" s="16"/>
      <c r="B4932" s="15"/>
      <c r="C4932" s="15"/>
      <c r="D4932" s="15"/>
      <c r="E4932" s="15"/>
    </row>
    <row r="4933" spans="1:5" ht="15.75">
      <c r="A4933" s="16"/>
      <c r="B4933" s="15"/>
      <c r="C4933" s="15"/>
      <c r="D4933" s="15"/>
      <c r="E4933" s="15"/>
    </row>
    <row r="4934" spans="1:5" ht="15.75">
      <c r="A4934" s="16"/>
      <c r="B4934" s="15"/>
      <c r="C4934" s="15"/>
      <c r="D4934" s="15"/>
      <c r="E4934" s="15"/>
    </row>
    <row r="4935" spans="1:5" ht="15.75">
      <c r="A4935" s="16"/>
      <c r="B4935" s="15"/>
      <c r="C4935" s="15"/>
      <c r="D4935" s="15"/>
      <c r="E4935" s="15"/>
    </row>
    <row r="4936" spans="1:5" ht="15.75">
      <c r="A4936" s="16"/>
      <c r="B4936" s="15"/>
      <c r="C4936" s="15"/>
      <c r="D4936" s="15"/>
      <c r="E4936" s="15"/>
    </row>
    <row r="4937" spans="1:5" ht="15.75">
      <c r="A4937" s="16"/>
      <c r="B4937" s="15"/>
      <c r="C4937" s="15"/>
      <c r="D4937" s="15"/>
      <c r="E4937" s="15"/>
    </row>
    <row r="4938" spans="1:5" ht="15.75">
      <c r="A4938" s="16"/>
      <c r="B4938" s="15"/>
      <c r="C4938" s="15"/>
      <c r="D4938" s="15"/>
      <c r="E4938" s="15"/>
    </row>
    <row r="4939" spans="1:5" ht="15.75">
      <c r="A4939" s="16"/>
      <c r="B4939" s="15"/>
      <c r="C4939" s="15"/>
      <c r="D4939" s="15"/>
      <c r="E4939" s="15"/>
    </row>
    <row r="4940" spans="1:5" ht="15.75">
      <c r="A4940" s="16"/>
      <c r="B4940" s="15"/>
      <c r="C4940" s="15"/>
      <c r="D4940" s="15"/>
      <c r="E4940" s="15"/>
    </row>
    <row r="4941" spans="1:5" ht="15.75">
      <c r="A4941" s="16"/>
      <c r="B4941" s="15"/>
      <c r="C4941" s="15"/>
      <c r="D4941" s="15"/>
      <c r="E4941" s="15"/>
    </row>
    <row r="4942" spans="1:5" ht="15.75">
      <c r="A4942" s="16"/>
      <c r="B4942" s="15"/>
      <c r="C4942" s="15"/>
      <c r="D4942" s="15"/>
      <c r="E4942" s="15"/>
    </row>
    <row r="4943" spans="1:5" ht="15.75">
      <c r="A4943" s="16"/>
      <c r="B4943" s="15"/>
      <c r="C4943" s="15"/>
      <c r="D4943" s="15"/>
      <c r="E4943" s="15"/>
    </row>
    <row r="4944" spans="1:5" ht="15.75">
      <c r="A4944" s="16"/>
      <c r="B4944" s="15"/>
      <c r="C4944" s="15"/>
      <c r="D4944" s="15"/>
      <c r="E4944" s="15"/>
    </row>
    <row r="4945" spans="1:5" ht="15.75">
      <c r="A4945" s="16"/>
      <c r="B4945" s="15"/>
      <c r="C4945" s="15"/>
      <c r="D4945" s="15"/>
      <c r="E4945" s="15"/>
    </row>
    <row r="4946" spans="1:5" ht="15.75">
      <c r="A4946" s="16"/>
      <c r="B4946" s="15"/>
      <c r="C4946" s="15"/>
      <c r="D4946" s="15"/>
      <c r="E4946" s="15"/>
    </row>
    <row r="4947" spans="1:5" ht="15.75">
      <c r="A4947" s="16"/>
      <c r="B4947" s="15"/>
      <c r="C4947" s="15"/>
      <c r="D4947" s="15"/>
      <c r="E4947" s="15"/>
    </row>
    <row r="4948" spans="1:5" ht="15.75">
      <c r="A4948" s="16"/>
      <c r="B4948" s="15"/>
      <c r="C4948" s="15"/>
      <c r="D4948" s="15"/>
      <c r="E4948" s="15"/>
    </row>
    <row r="4949" spans="1:5" ht="15.75">
      <c r="A4949" s="16"/>
      <c r="B4949" s="15"/>
      <c r="C4949" s="15"/>
      <c r="D4949" s="15"/>
      <c r="E4949" s="15"/>
    </row>
    <row r="4950" spans="1:5" ht="15.75">
      <c r="A4950" s="16"/>
      <c r="B4950" s="15"/>
      <c r="C4950" s="15"/>
      <c r="D4950" s="15"/>
      <c r="E4950" s="15"/>
    </row>
    <row r="4951" spans="1:5" ht="15.75">
      <c r="A4951" s="16"/>
      <c r="B4951" s="15"/>
      <c r="C4951" s="15"/>
      <c r="D4951" s="15"/>
      <c r="E4951" s="15"/>
    </row>
    <row r="4952" spans="1:5" ht="15.75">
      <c r="A4952" s="16"/>
      <c r="B4952" s="15"/>
      <c r="C4952" s="15"/>
      <c r="D4952" s="15"/>
      <c r="E4952" s="15"/>
    </row>
    <row r="4953" spans="1:5" ht="15.75">
      <c r="A4953" s="16"/>
      <c r="B4953" s="15"/>
      <c r="C4953" s="15"/>
      <c r="D4953" s="15"/>
      <c r="E4953" s="15"/>
    </row>
    <row r="4954" spans="1:5" ht="15.75">
      <c r="A4954" s="16"/>
      <c r="B4954" s="15"/>
      <c r="C4954" s="15"/>
      <c r="D4954" s="15"/>
      <c r="E4954" s="15"/>
    </row>
    <row r="4955" spans="1:5" ht="15.75">
      <c r="A4955" s="16"/>
      <c r="B4955" s="15"/>
      <c r="C4955" s="15"/>
      <c r="D4955" s="15"/>
      <c r="E4955" s="15"/>
    </row>
    <row r="4956" spans="1:5" ht="15.75">
      <c r="A4956" s="16"/>
      <c r="B4956" s="15"/>
      <c r="C4956" s="15"/>
      <c r="D4956" s="15"/>
      <c r="E4956" s="15"/>
    </row>
    <row r="4957" spans="1:5" ht="15.75">
      <c r="A4957" s="16"/>
      <c r="B4957" s="15"/>
      <c r="C4957" s="15"/>
      <c r="D4957" s="15"/>
      <c r="E4957" s="15"/>
    </row>
    <row r="4958" spans="1:5" ht="15.75">
      <c r="A4958" s="16"/>
      <c r="B4958" s="15"/>
      <c r="C4958" s="15"/>
      <c r="D4958" s="15"/>
      <c r="E4958" s="15"/>
    </row>
    <row r="4959" spans="1:5" ht="15.75">
      <c r="A4959" s="16"/>
      <c r="B4959" s="15"/>
      <c r="C4959" s="15"/>
      <c r="D4959" s="15"/>
      <c r="E4959" s="15"/>
    </row>
    <row r="4960" spans="1:5" ht="15.75">
      <c r="A4960" s="16"/>
      <c r="B4960" s="15"/>
      <c r="C4960" s="15"/>
      <c r="D4960" s="15"/>
      <c r="E4960" s="15"/>
    </row>
    <row r="4961" spans="1:5" ht="15.75">
      <c r="A4961" s="16"/>
      <c r="B4961" s="15"/>
      <c r="C4961" s="15"/>
      <c r="D4961" s="15"/>
      <c r="E4961" s="15"/>
    </row>
    <row r="4962" spans="1:5" ht="15.75">
      <c r="A4962" s="16"/>
      <c r="B4962" s="15"/>
      <c r="C4962" s="15"/>
      <c r="D4962" s="15"/>
      <c r="E4962" s="15"/>
    </row>
    <row r="4963" spans="1:5" ht="15.75">
      <c r="A4963" s="16"/>
      <c r="B4963" s="15"/>
      <c r="C4963" s="15"/>
      <c r="D4963" s="15"/>
      <c r="E4963" s="15"/>
    </row>
    <row r="4964" spans="1:5" ht="15.75">
      <c r="A4964" s="16"/>
      <c r="B4964" s="15"/>
      <c r="C4964" s="15"/>
      <c r="D4964" s="15"/>
      <c r="E4964" s="15"/>
    </row>
    <row r="4965" spans="1:5" ht="15.75">
      <c r="A4965" s="16"/>
      <c r="B4965" s="15"/>
      <c r="C4965" s="15"/>
      <c r="D4965" s="15"/>
      <c r="E4965" s="15"/>
    </row>
    <row r="4966" spans="1:5" ht="15.75">
      <c r="A4966" s="16"/>
      <c r="B4966" s="15"/>
      <c r="C4966" s="15"/>
      <c r="D4966" s="15"/>
      <c r="E4966" s="15"/>
    </row>
    <row r="4967" spans="1:5" ht="15.75">
      <c r="A4967" s="16"/>
      <c r="B4967" s="15"/>
      <c r="C4967" s="15"/>
      <c r="D4967" s="15"/>
      <c r="E4967" s="15"/>
    </row>
    <row r="4968" spans="1:5" ht="15.75">
      <c r="A4968" s="16"/>
      <c r="B4968" s="15"/>
      <c r="C4968" s="15"/>
      <c r="D4968" s="15"/>
      <c r="E4968" s="15"/>
    </row>
    <row r="4969" spans="1:5" ht="15.75">
      <c r="A4969" s="16"/>
      <c r="B4969" s="15"/>
      <c r="C4969" s="15"/>
      <c r="D4969" s="15"/>
      <c r="E4969" s="15"/>
    </row>
    <row r="4970" spans="1:5" ht="15.75">
      <c r="A4970" s="16"/>
      <c r="B4970" s="15"/>
      <c r="C4970" s="15"/>
      <c r="D4970" s="15"/>
      <c r="E4970" s="15"/>
    </row>
    <row r="4971" spans="1:5" ht="15.75">
      <c r="A4971" s="16"/>
      <c r="B4971" s="15"/>
      <c r="C4971" s="15"/>
      <c r="D4971" s="15"/>
      <c r="E4971" s="15"/>
    </row>
    <row r="4972" spans="1:5" ht="15.75">
      <c r="A4972" s="16"/>
      <c r="B4972" s="15"/>
      <c r="C4972" s="15"/>
      <c r="D4972" s="15"/>
      <c r="E4972" s="15"/>
    </row>
    <row r="4973" spans="1:5" ht="15.75">
      <c r="A4973" s="16"/>
      <c r="B4973" s="15"/>
      <c r="C4973" s="15"/>
      <c r="D4973" s="15"/>
      <c r="E4973" s="15"/>
    </row>
    <row r="4974" spans="1:5" ht="15.75">
      <c r="A4974" s="16"/>
      <c r="B4974" s="15"/>
      <c r="C4974" s="15"/>
      <c r="D4974" s="15"/>
      <c r="E4974" s="15"/>
    </row>
    <row r="4975" spans="1:5" ht="15.75">
      <c r="A4975" s="16"/>
      <c r="B4975" s="15"/>
      <c r="C4975" s="15"/>
      <c r="D4975" s="15"/>
      <c r="E4975" s="15"/>
    </row>
    <row r="4976" spans="1:5" ht="15.75">
      <c r="A4976" s="16"/>
      <c r="B4976" s="15"/>
      <c r="C4976" s="15"/>
      <c r="D4976" s="15"/>
      <c r="E4976" s="15"/>
    </row>
    <row r="4977" spans="1:5" ht="15.75">
      <c r="A4977" s="16"/>
      <c r="B4977" s="15"/>
      <c r="C4977" s="15"/>
      <c r="D4977" s="15"/>
      <c r="E4977" s="15"/>
    </row>
    <row r="4978" spans="1:5" ht="15.75">
      <c r="A4978" s="16"/>
      <c r="B4978" s="15"/>
      <c r="C4978" s="15"/>
      <c r="D4978" s="15"/>
      <c r="E4978" s="15"/>
    </row>
    <row r="4979" spans="1:5" ht="15.75">
      <c r="A4979" s="16"/>
      <c r="B4979" s="15"/>
      <c r="C4979" s="15"/>
      <c r="D4979" s="15"/>
      <c r="E4979" s="15"/>
    </row>
    <row r="4980" spans="1:5" ht="15.75">
      <c r="A4980" s="16"/>
      <c r="B4980" s="15"/>
      <c r="C4980" s="15"/>
      <c r="D4980" s="15"/>
      <c r="E4980" s="15"/>
    </row>
    <row r="4981" spans="1:5" ht="15.75">
      <c r="A4981" s="16"/>
      <c r="B4981" s="15"/>
      <c r="C4981" s="15"/>
      <c r="D4981" s="15"/>
      <c r="E4981" s="15"/>
    </row>
    <row r="4982" spans="1:5" ht="15.75">
      <c r="A4982" s="16"/>
      <c r="B4982" s="15"/>
      <c r="C4982" s="15"/>
      <c r="D4982" s="15"/>
      <c r="E4982" s="15"/>
    </row>
    <row r="4983" spans="1:5" ht="15.75">
      <c r="A4983" s="16"/>
      <c r="B4983" s="15"/>
      <c r="C4983" s="15"/>
      <c r="D4983" s="15"/>
      <c r="E4983" s="15"/>
    </row>
    <row r="4984" spans="1:5" ht="15.75">
      <c r="A4984" s="16"/>
      <c r="B4984" s="15"/>
      <c r="C4984" s="15"/>
      <c r="D4984" s="15"/>
      <c r="E4984" s="15"/>
    </row>
    <row r="4985" spans="1:5" ht="15.75">
      <c r="A4985" s="16"/>
      <c r="B4985" s="15"/>
      <c r="C4985" s="15"/>
      <c r="D4985" s="15"/>
      <c r="E4985" s="15"/>
    </row>
    <row r="4986" spans="1:5" ht="15.75">
      <c r="A4986" s="16"/>
      <c r="B4986" s="15"/>
      <c r="C4986" s="15"/>
      <c r="D4986" s="15"/>
      <c r="E4986" s="15"/>
    </row>
    <row r="4987" spans="1:5" ht="15.75">
      <c r="A4987" s="16"/>
      <c r="B4987" s="15"/>
      <c r="C4987" s="15"/>
      <c r="D4987" s="15"/>
      <c r="E4987" s="15"/>
    </row>
    <row r="4988" spans="1:5" ht="15.75">
      <c r="A4988" s="16"/>
      <c r="B4988" s="15"/>
      <c r="C4988" s="15"/>
      <c r="D4988" s="15"/>
      <c r="E4988" s="15"/>
    </row>
    <row r="4989" spans="1:5" ht="15.75">
      <c r="A4989" s="16"/>
      <c r="B4989" s="15"/>
      <c r="C4989" s="15"/>
      <c r="D4989" s="15"/>
      <c r="E4989" s="15"/>
    </row>
    <row r="4990" spans="1:5" ht="15.75">
      <c r="A4990" s="16"/>
      <c r="B4990" s="15"/>
      <c r="C4990" s="15"/>
      <c r="D4990" s="15"/>
      <c r="E4990" s="15"/>
    </row>
    <row r="4991" spans="1:5" ht="15.75">
      <c r="A4991" s="16"/>
      <c r="B4991" s="15"/>
      <c r="C4991" s="15"/>
      <c r="D4991" s="15"/>
      <c r="E4991" s="15"/>
    </row>
    <row r="4992" spans="1:5" ht="15.75">
      <c r="A4992" s="16"/>
      <c r="B4992" s="15"/>
      <c r="C4992" s="15"/>
      <c r="D4992" s="15"/>
      <c r="E4992" s="15"/>
    </row>
    <row r="4993" spans="1:5" ht="15.75">
      <c r="A4993" s="16"/>
      <c r="B4993" s="15"/>
      <c r="C4993" s="15"/>
      <c r="D4993" s="15"/>
      <c r="E4993" s="15"/>
    </row>
    <row r="4994" spans="1:5" ht="15.75">
      <c r="A4994" s="16"/>
      <c r="B4994" s="15"/>
      <c r="C4994" s="15"/>
      <c r="D4994" s="15"/>
      <c r="E4994" s="15"/>
    </row>
    <row r="4995" spans="1:5" ht="15.75">
      <c r="A4995" s="16"/>
      <c r="B4995" s="15"/>
      <c r="C4995" s="15"/>
      <c r="D4995" s="15"/>
      <c r="E4995" s="15"/>
    </row>
    <row r="4996" spans="1:5" ht="15.75">
      <c r="A4996" s="16"/>
      <c r="B4996" s="15"/>
      <c r="C4996" s="15"/>
      <c r="D4996" s="15"/>
      <c r="E4996" s="15"/>
    </row>
    <row r="4997" spans="1:5" ht="15.75">
      <c r="A4997" s="16"/>
      <c r="B4997" s="15"/>
      <c r="C4997" s="15"/>
      <c r="D4997" s="15"/>
      <c r="E4997" s="15"/>
    </row>
    <row r="4998" spans="1:5" ht="15.75">
      <c r="A4998" s="16"/>
      <c r="B4998" s="15"/>
      <c r="C4998" s="15"/>
      <c r="D4998" s="15"/>
      <c r="E4998" s="15"/>
    </row>
    <row r="4999" spans="1:5" ht="15.75">
      <c r="A4999" s="16"/>
      <c r="B4999" s="15"/>
      <c r="C4999" s="15"/>
      <c r="D4999" s="15"/>
      <c r="E4999" s="15"/>
    </row>
    <row r="5000" spans="1:5" ht="15.75">
      <c r="A5000" s="16"/>
      <c r="B5000" s="15"/>
      <c r="C5000" s="15"/>
      <c r="D5000" s="15"/>
      <c r="E5000" s="15"/>
    </row>
    <row r="5001" spans="1:5" ht="15.75">
      <c r="A5001" s="16"/>
      <c r="B5001" s="15"/>
      <c r="C5001" s="15"/>
      <c r="D5001" s="15"/>
      <c r="E5001" s="15"/>
    </row>
    <row r="5002" spans="1:5" ht="15.75">
      <c r="A5002" s="16"/>
      <c r="B5002" s="15"/>
      <c r="C5002" s="15"/>
      <c r="D5002" s="15"/>
      <c r="E5002" s="15"/>
    </row>
    <row r="5003" spans="1:5" ht="15.75">
      <c r="A5003" s="16"/>
      <c r="B5003" s="15"/>
      <c r="C5003" s="15"/>
      <c r="D5003" s="15"/>
      <c r="E5003" s="15"/>
    </row>
  </sheetData>
  <phoneticPr fontId="7" type="noConversion"/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84B7A-1230-4A68-AA6A-0CE166B85FF7}">
  <sheetPr>
    <tabColor theme="8"/>
  </sheetPr>
  <dimension ref="A1:E5003"/>
  <sheetViews>
    <sheetView workbookViewId="0">
      <selection activeCell="P14" sqref="P14"/>
    </sheetView>
  </sheetViews>
  <sheetFormatPr defaultRowHeight="18.75"/>
  <cols>
    <col min="1" max="1" width="17.7109375" style="80" customWidth="1"/>
    <col min="2" max="5" width="17.7109375" customWidth="1"/>
  </cols>
  <sheetData>
    <row r="1" spans="1:5" ht="57" customHeight="1"/>
    <row r="3" spans="1:5">
      <c r="A3" s="11" t="s">
        <v>162</v>
      </c>
      <c r="B3" s="11" t="s">
        <v>163</v>
      </c>
      <c r="C3" s="11" t="s">
        <v>167</v>
      </c>
      <c r="D3" s="11" t="s">
        <v>168</v>
      </c>
      <c r="E3" s="15">
        <v>900</v>
      </c>
    </row>
    <row r="4" spans="1:5" ht="15.75">
      <c r="A4" s="16">
        <v>99.052507378735299</v>
      </c>
      <c r="B4" s="15">
        <f ca="1">(((_xlfn.NORM.INV(RAND(),150,0.015))-149)*1000)-900</f>
        <v>89.102484990326047</v>
      </c>
      <c r="C4" s="15">
        <f ca="1">(((_xlfn.NORM.INV(RAND(),150.025,0.018))-149)*1000)-900</f>
        <v>109.21606293420041</v>
      </c>
      <c r="D4" s="15">
        <f ca="1">(((_xlfn.NORM.INV(RAND(),149.99,0.02))-149)*1000)-900</f>
        <v>103.84752134669952</v>
      </c>
      <c r="E4" s="15"/>
    </row>
    <row r="5" spans="1:5" ht="15.75">
      <c r="A5" s="16">
        <v>89.351084478528264</v>
      </c>
      <c r="B5" s="15">
        <v>82.037516001071253</v>
      </c>
      <c r="C5" s="15">
        <v>169.67197687643534</v>
      </c>
      <c r="D5" s="15">
        <v>94.517877599292888</v>
      </c>
      <c r="E5" s="15"/>
    </row>
    <row r="6" spans="1:5" ht="15.75">
      <c r="A6" s="16">
        <v>98.540796146073717</v>
      </c>
      <c r="B6" s="15">
        <v>76.806993271509327</v>
      </c>
      <c r="C6" s="15">
        <v>111.58623478738718</v>
      </c>
      <c r="D6" s="15">
        <v>92.175759817712333</v>
      </c>
      <c r="E6" s="15"/>
    </row>
    <row r="7" spans="1:5" ht="15.75">
      <c r="A7" s="16">
        <v>107.1735742255612</v>
      </c>
      <c r="B7" s="15">
        <v>105.40174673392357</v>
      </c>
      <c r="C7" s="15">
        <v>107.59810027167873</v>
      </c>
      <c r="D7" s="15">
        <v>81.073000928148531</v>
      </c>
      <c r="E7" s="15"/>
    </row>
    <row r="8" spans="1:5" ht="15.75">
      <c r="A8" s="16">
        <v>99.187193979906851</v>
      </c>
      <c r="B8" s="15">
        <v>90.976524594856301</v>
      </c>
      <c r="C8" s="15">
        <v>117.8631072823805</v>
      </c>
      <c r="D8" s="15">
        <v>78.222287745552421</v>
      </c>
      <c r="E8" s="15"/>
    </row>
    <row r="9" spans="1:5" ht="15.75">
      <c r="A9" s="16">
        <v>104.26241693892848</v>
      </c>
      <c r="B9" s="15">
        <v>74.528469725896684</v>
      </c>
      <c r="C9" s="15">
        <v>138.61512747837992</v>
      </c>
      <c r="D9" s="15">
        <v>106.15497645131313</v>
      </c>
      <c r="E9" s="15"/>
    </row>
    <row r="10" spans="1:5" ht="15.75">
      <c r="A10" s="16">
        <v>84.184110515542443</v>
      </c>
      <c r="B10" s="15">
        <v>107.77282270104251</v>
      </c>
      <c r="C10" s="15">
        <v>114.26958529492595</v>
      </c>
      <c r="D10" s="15">
        <v>109.46954870894956</v>
      </c>
      <c r="E10" s="15"/>
    </row>
    <row r="11" spans="1:5" ht="15.75">
      <c r="A11" s="16">
        <v>100.27919264601906</v>
      </c>
      <c r="B11" s="15">
        <v>92.156984399883868</v>
      </c>
      <c r="C11" s="15">
        <v>106.70569418639388</v>
      </c>
      <c r="D11" s="15">
        <v>71.606170232121258</v>
      </c>
      <c r="E11" s="15"/>
    </row>
    <row r="12" spans="1:5" ht="15.75">
      <c r="A12" s="16">
        <v>110.51595002869021</v>
      </c>
      <c r="B12" s="15">
        <v>98.174020043023802</v>
      </c>
      <c r="C12" s="15">
        <v>137.81977772899836</v>
      </c>
      <c r="D12" s="15">
        <v>88.260859370797107</v>
      </c>
      <c r="E12" s="15"/>
    </row>
    <row r="13" spans="1:5" ht="15.75">
      <c r="A13" s="16">
        <v>92.834454938986255</v>
      </c>
      <c r="B13" s="15">
        <v>100.11260573828054</v>
      </c>
      <c r="C13" s="15">
        <v>123.38789117217743</v>
      </c>
      <c r="D13" s="15">
        <v>111.21544335163094</v>
      </c>
      <c r="E13" s="15"/>
    </row>
    <row r="14" spans="1:5" ht="15.75">
      <c r="A14" s="16">
        <v>101.10957517492238</v>
      </c>
      <c r="B14" s="15">
        <v>96.040184463311107</v>
      </c>
      <c r="C14" s="15">
        <v>134.52692025413739</v>
      </c>
      <c r="D14" s="15">
        <v>49.6591765971516</v>
      </c>
      <c r="E14" s="15"/>
    </row>
    <row r="15" spans="1:5" ht="15.75">
      <c r="A15" s="16">
        <v>100.61108028580747</v>
      </c>
      <c r="B15" s="15">
        <v>109.14705336754196</v>
      </c>
      <c r="C15" s="15">
        <v>102.61667573880686</v>
      </c>
      <c r="D15" s="15">
        <v>60.737491958212786</v>
      </c>
      <c r="E15" s="15"/>
    </row>
    <row r="16" spans="1:5" ht="15.75">
      <c r="A16" s="16">
        <v>95.409116176148245</v>
      </c>
      <c r="B16" s="15">
        <v>90.38880776760152</v>
      </c>
      <c r="C16" s="15">
        <v>133.61092868186688</v>
      </c>
      <c r="D16" s="15">
        <v>81.123848222068773</v>
      </c>
      <c r="E16" s="15"/>
    </row>
    <row r="17" spans="1:5" ht="15.75">
      <c r="A17" s="16">
        <v>97.602014614471955</v>
      </c>
      <c r="B17" s="15">
        <v>79.813071464377572</v>
      </c>
      <c r="C17" s="15">
        <v>142.45010197664101</v>
      </c>
      <c r="D17" s="15">
        <v>87.747961272873454</v>
      </c>
      <c r="E17" s="15"/>
    </row>
    <row r="18" spans="1:5" ht="15.75">
      <c r="A18" s="16">
        <v>111.09041826455837</v>
      </c>
      <c r="B18" s="15">
        <v>84.975826252110664</v>
      </c>
      <c r="C18" s="15">
        <v>112.82706850670934</v>
      </c>
      <c r="D18" s="15">
        <v>103.87286471590187</v>
      </c>
      <c r="E18" s="15"/>
    </row>
    <row r="19" spans="1:5" ht="15.75">
      <c r="A19" s="16">
        <v>101.74305302581956</v>
      </c>
      <c r="B19" s="15">
        <v>98.391767991734014</v>
      </c>
      <c r="C19" s="15">
        <v>142.93912276060041</v>
      </c>
      <c r="D19" s="15">
        <v>139.61985610573038</v>
      </c>
      <c r="E19" s="15"/>
    </row>
    <row r="20" spans="1:5" ht="15.75">
      <c r="A20" s="16">
        <v>107.10065690020656</v>
      </c>
      <c r="B20" s="15">
        <v>100.98741422451099</v>
      </c>
      <c r="C20" s="15">
        <v>151.79921272195998</v>
      </c>
      <c r="D20" s="15">
        <v>100.92834901403194</v>
      </c>
      <c r="E20" s="15"/>
    </row>
    <row r="21" spans="1:5" ht="15.75">
      <c r="A21" s="16">
        <v>107.1026554442426</v>
      </c>
      <c r="B21" s="15">
        <v>120.08202704547557</v>
      </c>
      <c r="C21" s="15">
        <v>109.36314265737792</v>
      </c>
      <c r="D21" s="15">
        <v>52.63774893035702</v>
      </c>
      <c r="E21" s="15"/>
    </row>
    <row r="22" spans="1:5" ht="15.75">
      <c r="A22" s="16">
        <v>89.433087522940014</v>
      </c>
      <c r="B22" s="15">
        <v>91.392307293210706</v>
      </c>
      <c r="C22" s="15">
        <v>98.502617931507075</v>
      </c>
      <c r="D22" s="15">
        <v>79.426516233218081</v>
      </c>
      <c r="E22" s="15"/>
    </row>
    <row r="23" spans="1:5" ht="15.75">
      <c r="A23" s="16">
        <v>99.899722859879603</v>
      </c>
      <c r="B23" s="15">
        <v>118.44880306543928</v>
      </c>
      <c r="C23" s="15">
        <v>116.67108357207781</v>
      </c>
      <c r="D23" s="15">
        <v>80.728560727897047</v>
      </c>
      <c r="E23" s="15"/>
    </row>
    <row r="24" spans="1:5" ht="15.75">
      <c r="A24" s="16">
        <v>115.2017795022914</v>
      </c>
      <c r="B24" s="15">
        <v>115.69087361386323</v>
      </c>
      <c r="C24" s="15">
        <v>115.50970234043803</v>
      </c>
      <c r="D24" s="15">
        <v>83.428618888808614</v>
      </c>
      <c r="E24" s="15"/>
    </row>
    <row r="25" spans="1:5" ht="15.75">
      <c r="A25" s="16">
        <v>99.096726728453177</v>
      </c>
      <c r="B25" s="15">
        <v>124.28974069323431</v>
      </c>
      <c r="C25" s="15">
        <v>107.64311905246018</v>
      </c>
      <c r="D25" s="15">
        <v>118.85010026293799</v>
      </c>
      <c r="E25" s="15"/>
    </row>
    <row r="26" spans="1:5" ht="15.75">
      <c r="A26" s="16">
        <v>105.15171590603813</v>
      </c>
      <c r="B26" s="15">
        <v>93.923474000268925</v>
      </c>
      <c r="C26" s="15">
        <v>121.45145886856881</v>
      </c>
      <c r="D26" s="15">
        <v>72.028755415408341</v>
      </c>
      <c r="E26" s="15"/>
    </row>
    <row r="27" spans="1:5" ht="15.75">
      <c r="A27" s="16">
        <v>105.55490094467359</v>
      </c>
      <c r="B27" s="15">
        <v>106.57017489191958</v>
      </c>
      <c r="C27" s="15">
        <v>116.7972085035899</v>
      </c>
      <c r="D27" s="15">
        <v>73.162594249970425</v>
      </c>
      <c r="E27" s="15"/>
    </row>
    <row r="28" spans="1:5" ht="15.75">
      <c r="A28" s="16">
        <v>86.198777518552561</v>
      </c>
      <c r="B28" s="15">
        <v>95.783546403004038</v>
      </c>
      <c r="C28" s="15">
        <v>133.57942699679484</v>
      </c>
      <c r="D28" s="15">
        <v>112.00063522495043</v>
      </c>
      <c r="E28" s="15"/>
    </row>
    <row r="29" spans="1:5" ht="15.75">
      <c r="A29" s="16">
        <v>88.734902550675088</v>
      </c>
      <c r="B29" s="15">
        <v>120.0853723057719</v>
      </c>
      <c r="C29" s="15">
        <v>104.34448718974068</v>
      </c>
      <c r="D29" s="15">
        <v>76.655701510907193</v>
      </c>
      <c r="E29" s="15"/>
    </row>
    <row r="30" spans="1:5" ht="15.75">
      <c r="A30" s="16">
        <v>108.91224379907385</v>
      </c>
      <c r="B30" s="15">
        <v>141.97476659794575</v>
      </c>
      <c r="C30" s="15">
        <v>104.10291291800036</v>
      </c>
      <c r="D30" s="15">
        <v>84.141038958853187</v>
      </c>
      <c r="E30" s="15"/>
    </row>
    <row r="31" spans="1:5" ht="15.75">
      <c r="A31" s="16">
        <v>91.334861068509099</v>
      </c>
      <c r="B31" s="15">
        <v>118.04029037865007</v>
      </c>
      <c r="C31" s="15">
        <v>137.81708364971337</v>
      </c>
      <c r="D31" s="15">
        <v>98.233141736676544</v>
      </c>
      <c r="E31" s="15"/>
    </row>
    <row r="32" spans="1:5" ht="15.75">
      <c r="A32" s="16">
        <v>100.97253216259219</v>
      </c>
      <c r="B32" s="15">
        <v>88.952396742746487</v>
      </c>
      <c r="C32" s="15">
        <v>99.711506561226315</v>
      </c>
      <c r="D32" s="15">
        <v>100.59023693734161</v>
      </c>
      <c r="E32" s="15"/>
    </row>
    <row r="33" spans="1:5" ht="15.75">
      <c r="A33" s="16">
        <v>91.598811996993845</v>
      </c>
      <c r="B33" s="15">
        <v>77.76067099155739</v>
      </c>
      <c r="C33" s="15">
        <v>84.487255854702425</v>
      </c>
      <c r="D33" s="15">
        <v>94.357028658384934</v>
      </c>
      <c r="E33" s="15"/>
    </row>
    <row r="34" spans="1:5" ht="15.75">
      <c r="A34" s="16">
        <v>97.728121225947007</v>
      </c>
      <c r="B34" s="15">
        <v>121.165937763584</v>
      </c>
      <c r="C34" s="15">
        <v>132.20080677854753</v>
      </c>
      <c r="D34" s="15">
        <v>83.838770507787785</v>
      </c>
      <c r="E34" s="15"/>
    </row>
    <row r="35" spans="1:5" ht="15.75">
      <c r="A35" s="16">
        <v>93.765410376653335</v>
      </c>
      <c r="B35" s="15">
        <v>124.07308764207983</v>
      </c>
      <c r="C35" s="15">
        <v>90.711965307099263</v>
      </c>
      <c r="D35" s="15">
        <v>88.416810332182649</v>
      </c>
      <c r="E35" s="15"/>
    </row>
    <row r="36" spans="1:5" ht="15.75">
      <c r="A36" s="16">
        <v>110.63757208038396</v>
      </c>
      <c r="B36" s="15">
        <v>116.01067760111619</v>
      </c>
      <c r="C36" s="15">
        <v>135.95787337678757</v>
      </c>
      <c r="D36" s="15">
        <v>98.690243887807583</v>
      </c>
      <c r="E36" s="15"/>
    </row>
    <row r="37" spans="1:5" ht="15.75">
      <c r="A37" s="16">
        <v>76.018213667032342</v>
      </c>
      <c r="B37" s="15">
        <v>81.529170605881518</v>
      </c>
      <c r="C37" s="15">
        <v>110.1891523666211</v>
      </c>
      <c r="D37" s="15">
        <v>83.270616699655875</v>
      </c>
      <c r="E37" s="15"/>
    </row>
    <row r="38" spans="1:5" ht="15.75">
      <c r="A38" s="16">
        <v>85.471587861695753</v>
      </c>
      <c r="B38" s="15">
        <v>122.75238877948027</v>
      </c>
      <c r="C38" s="15">
        <v>128.01179361100026</v>
      </c>
      <c r="D38" s="15">
        <v>85.325330698117341</v>
      </c>
      <c r="E38" s="15"/>
    </row>
    <row r="39" spans="1:5" ht="15.75">
      <c r="A39" s="16">
        <v>90.391242862926902</v>
      </c>
      <c r="B39" s="15">
        <v>120.51114697150069</v>
      </c>
      <c r="C39" s="15">
        <v>110.87211599752891</v>
      </c>
      <c r="D39" s="15">
        <v>88.797158618382355</v>
      </c>
      <c r="E39" s="15"/>
    </row>
    <row r="40" spans="1:5" ht="15.75">
      <c r="A40" s="16">
        <v>92.559141260841216</v>
      </c>
      <c r="B40" s="15">
        <v>88.364853719701841</v>
      </c>
      <c r="C40" s="15">
        <v>112.31141734899666</v>
      </c>
      <c r="D40" s="15">
        <v>119.10329011337808</v>
      </c>
      <c r="E40" s="15"/>
    </row>
    <row r="41" spans="1:5" ht="15.75">
      <c r="A41" s="16">
        <v>118.87004187619823</v>
      </c>
      <c r="B41" s="15">
        <v>108.89776179928958</v>
      </c>
      <c r="C41" s="15">
        <v>125.72825616860541</v>
      </c>
      <c r="D41" s="15">
        <v>100.34267898584517</v>
      </c>
      <c r="E41" s="15"/>
    </row>
    <row r="42" spans="1:5" ht="15.75">
      <c r="A42" s="16">
        <v>106.73207981338919</v>
      </c>
      <c r="B42" s="15">
        <v>101.69202434173599</v>
      </c>
      <c r="C42" s="15">
        <v>172.93175975593158</v>
      </c>
      <c r="D42" s="15">
        <v>104.58936747483563</v>
      </c>
      <c r="E42" s="15"/>
    </row>
    <row r="43" spans="1:5" ht="15.75">
      <c r="A43" s="16">
        <v>89.566352635478097</v>
      </c>
      <c r="B43" s="15">
        <v>83.469198245728649</v>
      </c>
      <c r="C43" s="15">
        <v>104.76632381150921</v>
      </c>
      <c r="D43" s="15">
        <v>121.54774892059663</v>
      </c>
      <c r="E43" s="15"/>
    </row>
    <row r="44" spans="1:5" ht="15.75">
      <c r="A44" s="16">
        <v>93.038113196718086</v>
      </c>
      <c r="B44" s="15">
        <v>99.294540935466102</v>
      </c>
      <c r="C44" s="15">
        <v>105.88900515563751</v>
      </c>
      <c r="D44" s="15">
        <v>104.89377703630112</v>
      </c>
      <c r="E44" s="15"/>
    </row>
    <row r="45" spans="1:5" ht="15.75">
      <c r="A45" s="16">
        <v>106.52754241298226</v>
      </c>
      <c r="B45" s="15">
        <v>131.60513338812621</v>
      </c>
      <c r="C45" s="15">
        <v>152.89618561442921</v>
      </c>
      <c r="D45" s="15">
        <v>97.506988124797545</v>
      </c>
      <c r="E45" s="15"/>
    </row>
    <row r="46" spans="1:5" ht="15.75">
      <c r="A46" s="16">
        <v>109.90650540703086</v>
      </c>
      <c r="B46" s="15">
        <v>107.72335994309969</v>
      </c>
      <c r="C46" s="15">
        <v>101.22993973107555</v>
      </c>
      <c r="D46" s="15">
        <v>90.849708625773928</v>
      </c>
      <c r="E46" s="15"/>
    </row>
    <row r="47" spans="1:5" ht="15.75">
      <c r="A47" s="16">
        <v>106.65524981207</v>
      </c>
      <c r="B47" s="15">
        <v>133.33401732612629</v>
      </c>
      <c r="C47" s="15">
        <v>95.867788014550115</v>
      </c>
      <c r="D47" s="15">
        <v>77.920449129328517</v>
      </c>
      <c r="E47" s="15"/>
    </row>
    <row r="48" spans="1:5" ht="15.75">
      <c r="A48" s="16">
        <v>107.35170445173594</v>
      </c>
      <c r="B48" s="15">
        <v>99.152277747725748</v>
      </c>
      <c r="C48" s="15">
        <v>93.640036409203731</v>
      </c>
      <c r="D48" s="15">
        <v>97.883086882751513</v>
      </c>
      <c r="E48" s="15"/>
    </row>
    <row r="49" spans="1:5" ht="15.75">
      <c r="A49" s="16">
        <v>96.872427575624442</v>
      </c>
      <c r="B49" s="15">
        <v>97.447748820405877</v>
      </c>
      <c r="C49" s="15">
        <v>133.13606082224396</v>
      </c>
      <c r="D49" s="15">
        <v>148.30925569842748</v>
      </c>
      <c r="E49" s="15"/>
    </row>
    <row r="50" spans="1:5" ht="15.75">
      <c r="A50" s="16">
        <v>105.06579415923625</v>
      </c>
      <c r="B50" s="15">
        <v>102.85694829869954</v>
      </c>
      <c r="C50" s="15">
        <v>142.6384994431146</v>
      </c>
      <c r="D50" s="15">
        <v>59.490647872172531</v>
      </c>
      <c r="E50" s="15"/>
    </row>
    <row r="51" spans="1:5" ht="15.75">
      <c r="A51" s="16">
        <v>92.990602613332385</v>
      </c>
      <c r="B51" s="15">
        <v>104.29427248542424</v>
      </c>
      <c r="C51" s="15">
        <v>156.67169757293777</v>
      </c>
      <c r="D51" s="15">
        <v>64.908769566505953</v>
      </c>
      <c r="E51" s="15"/>
    </row>
    <row r="52" spans="1:5" ht="15.75">
      <c r="A52" s="16">
        <v>100.03791796882524</v>
      </c>
      <c r="B52" s="15">
        <v>116.59319677062854</v>
      </c>
      <c r="C52" s="15">
        <v>123.16562601137662</v>
      </c>
      <c r="D52" s="15">
        <v>100.12125323428336</v>
      </c>
      <c r="E52" s="15"/>
    </row>
    <row r="53" spans="1:5" ht="15.75">
      <c r="A53" s="16">
        <v>101.37978314521092</v>
      </c>
      <c r="B53" s="15">
        <v>103.9944468296369</v>
      </c>
      <c r="C53" s="15">
        <v>126.64574226633931</v>
      </c>
      <c r="D53" s="15">
        <v>92.951104322116862</v>
      </c>
      <c r="E53" s="15"/>
    </row>
    <row r="54" spans="1:5" ht="15.75">
      <c r="A54" s="16">
        <v>85.257169257408805</v>
      </c>
      <c r="B54" s="15">
        <v>112.87696591447229</v>
      </c>
      <c r="C54" s="15">
        <v>144.62923913865779</v>
      </c>
      <c r="D54" s="15">
        <v>115.21722194175368</v>
      </c>
      <c r="E54" s="15"/>
    </row>
    <row r="55" spans="1:5" ht="15.75">
      <c r="A55" s="16">
        <v>96.355729559013525</v>
      </c>
      <c r="B55" s="15">
        <v>114.5328814402319</v>
      </c>
      <c r="C55" s="15">
        <v>129.97228164099397</v>
      </c>
      <c r="D55" s="15">
        <v>54.362864369869612</v>
      </c>
      <c r="E55" s="15"/>
    </row>
    <row r="56" spans="1:5" ht="15.75">
      <c r="A56" s="16">
        <v>83.356674989039448</v>
      </c>
      <c r="B56" s="15">
        <v>114.24976360954133</v>
      </c>
      <c r="C56" s="15">
        <v>94.236326890700184</v>
      </c>
      <c r="D56" s="15">
        <v>115.25546879906869</v>
      </c>
      <c r="E56" s="15"/>
    </row>
    <row r="57" spans="1:5" ht="15.75">
      <c r="A57" s="16">
        <v>87.823035137893157</v>
      </c>
      <c r="B57" s="15">
        <v>95.807974398474016</v>
      </c>
      <c r="C57" s="15">
        <v>115.9810404663574</v>
      </c>
      <c r="D57" s="15">
        <v>67.000080565526332</v>
      </c>
      <c r="E57" s="15"/>
    </row>
    <row r="58" spans="1:5" ht="15.75">
      <c r="A58" s="16">
        <v>116.86486780815244</v>
      </c>
      <c r="B58" s="15">
        <v>108.33188926793582</v>
      </c>
      <c r="C58" s="15">
        <v>143.85823637721842</v>
      </c>
      <c r="D58" s="15">
        <v>95.938951821585761</v>
      </c>
      <c r="E58" s="15"/>
    </row>
    <row r="59" spans="1:5" ht="15.75">
      <c r="A59" s="16">
        <v>100.12969523857009</v>
      </c>
      <c r="B59" s="15">
        <v>84.324363670339153</v>
      </c>
      <c r="C59" s="15">
        <v>118.81765720958128</v>
      </c>
      <c r="D59" s="15">
        <v>92.366514260680788</v>
      </c>
      <c r="E59" s="15"/>
    </row>
    <row r="60" spans="1:5" ht="15.75">
      <c r="A60" s="16">
        <v>101.47843166132589</v>
      </c>
      <c r="B60" s="15">
        <v>98.981201236972538</v>
      </c>
      <c r="C60" s="15">
        <v>123.24349919902602</v>
      </c>
      <c r="D60" s="15">
        <v>95.300521211134992</v>
      </c>
      <c r="E60" s="15"/>
    </row>
    <row r="61" spans="1:5" ht="15.75">
      <c r="A61" s="16">
        <v>91.626286038325588</v>
      </c>
      <c r="B61" s="15">
        <v>103.23907411186042</v>
      </c>
      <c r="C61" s="15">
        <v>123.3155504824083</v>
      </c>
      <c r="D61" s="15">
        <v>100.44933600693753</v>
      </c>
      <c r="E61" s="15"/>
    </row>
    <row r="62" spans="1:5" ht="15.75">
      <c r="A62" s="16">
        <v>108.17079911220731</v>
      </c>
      <c r="B62" s="15">
        <v>69.596520130608042</v>
      </c>
      <c r="C62" s="15">
        <v>133.59924287028093</v>
      </c>
      <c r="D62" s="15">
        <v>71.976390024479997</v>
      </c>
      <c r="E62" s="15"/>
    </row>
    <row r="63" spans="1:5" ht="15.75">
      <c r="A63" s="16">
        <v>104.09919397407066</v>
      </c>
      <c r="B63" s="15">
        <v>74.149997376315469</v>
      </c>
      <c r="C63" s="15">
        <v>104.22509784985436</v>
      </c>
      <c r="D63" s="15">
        <v>63.604333279192815</v>
      </c>
      <c r="E63" s="15"/>
    </row>
    <row r="64" spans="1:5" ht="15.75">
      <c r="A64" s="16">
        <v>113.49257789439662</v>
      </c>
      <c r="B64" s="15">
        <v>100.16014456898006</v>
      </c>
      <c r="C64" s="15">
        <v>159.13751046819016</v>
      </c>
      <c r="D64" s="15">
        <v>72.675083341016489</v>
      </c>
      <c r="E64" s="15"/>
    </row>
    <row r="65" spans="1:5" ht="15.75">
      <c r="A65" s="16">
        <v>86.388708574622797</v>
      </c>
      <c r="B65" s="15">
        <v>94.468214282704821</v>
      </c>
      <c r="C65" s="15">
        <v>107.96297239622845</v>
      </c>
      <c r="D65" s="15">
        <v>68.585988573607892</v>
      </c>
      <c r="E65" s="15"/>
    </row>
    <row r="66" spans="1:5" ht="15.75">
      <c r="A66" s="16">
        <v>120.7946200245317</v>
      </c>
      <c r="B66" s="15">
        <v>121.35229916785875</v>
      </c>
      <c r="C66" s="15">
        <v>97.461493589185011</v>
      </c>
      <c r="D66" s="15">
        <v>77.030318239314965</v>
      </c>
      <c r="E66" s="15"/>
    </row>
    <row r="67" spans="1:5" ht="15.75">
      <c r="A67" s="16">
        <v>101.96658365049984</v>
      </c>
      <c r="B67" s="15">
        <v>94.786443771488393</v>
      </c>
      <c r="C67" s="15">
        <v>146.70370656097589</v>
      </c>
      <c r="D67" s="15">
        <v>87.683044800832022</v>
      </c>
      <c r="E67" s="15"/>
    </row>
    <row r="68" spans="1:5" ht="15.75">
      <c r="A68" s="16">
        <v>96.781538597474537</v>
      </c>
      <c r="B68" s="15">
        <v>105.28911093829265</v>
      </c>
      <c r="C68" s="15">
        <v>113.30603483162918</v>
      </c>
      <c r="D68" s="15">
        <v>74.956508474122074</v>
      </c>
      <c r="E68" s="15"/>
    </row>
    <row r="69" spans="1:5" ht="15.75">
      <c r="A69" s="16">
        <v>116.0988816062968</v>
      </c>
      <c r="B69" s="15">
        <v>95.63489100810898</v>
      </c>
      <c r="C69" s="15">
        <v>105.15095951342914</v>
      </c>
      <c r="D69" s="15">
        <v>71.507071166769265</v>
      </c>
      <c r="E69" s="15"/>
    </row>
    <row r="70" spans="1:5" ht="15.75">
      <c r="A70" s="16">
        <v>97.396866085892952</v>
      </c>
      <c r="B70" s="15">
        <v>105.67058709049206</v>
      </c>
      <c r="C70" s="15">
        <v>120.36508350005306</v>
      </c>
      <c r="D70" s="15">
        <v>88.495590508222222</v>
      </c>
      <c r="E70" s="15"/>
    </row>
    <row r="71" spans="1:5" ht="15.75">
      <c r="A71" s="16">
        <v>96.117068350656609</v>
      </c>
      <c r="B71" s="15">
        <v>92.470529824970527</v>
      </c>
      <c r="C71" s="15">
        <v>136.69522401983727</v>
      </c>
      <c r="D71" s="15">
        <v>95.511476232991299</v>
      </c>
      <c r="E71" s="15"/>
    </row>
    <row r="72" spans="1:5" ht="15.75">
      <c r="A72" s="16">
        <v>95.200489059271831</v>
      </c>
      <c r="B72" s="15">
        <v>117.75542975173039</v>
      </c>
      <c r="C72" s="15">
        <v>120.30523334346412</v>
      </c>
      <c r="D72" s="15">
        <v>96.852165562842174</v>
      </c>
      <c r="E72" s="15"/>
    </row>
    <row r="73" spans="1:5" ht="15.75">
      <c r="A73" s="16">
        <v>82.043465421213568</v>
      </c>
      <c r="B73" s="15">
        <v>101.84832979164185</v>
      </c>
      <c r="C73" s="15">
        <v>135.61226524411154</v>
      </c>
      <c r="D73" s="15">
        <v>47.711833087907962</v>
      </c>
      <c r="E73" s="15"/>
    </row>
    <row r="74" spans="1:5" ht="15.75">
      <c r="A74" s="16">
        <v>99.441507134093854</v>
      </c>
      <c r="B74" s="15">
        <v>130.59878214799028</v>
      </c>
      <c r="C74" s="15">
        <v>139.16687074891456</v>
      </c>
      <c r="D74" s="15">
        <v>88.510777021559761</v>
      </c>
      <c r="E74" s="15"/>
    </row>
    <row r="75" spans="1:5" ht="15.75">
      <c r="A75" s="16">
        <v>95.8436499047707</v>
      </c>
      <c r="B75" s="15">
        <v>107.69076406598401</v>
      </c>
      <c r="C75" s="15">
        <v>116.99001373216902</v>
      </c>
      <c r="D75" s="15">
        <v>55.480780495207682</v>
      </c>
      <c r="E75" s="15"/>
    </row>
    <row r="76" spans="1:5" ht="15.75">
      <c r="A76" s="16">
        <v>110.76251239621229</v>
      </c>
      <c r="B76" s="15">
        <v>110.08020678830235</v>
      </c>
      <c r="C76" s="15">
        <v>120.55371177166876</v>
      </c>
      <c r="D76" s="15">
        <v>59.87418091061727</v>
      </c>
      <c r="E76" s="15"/>
    </row>
    <row r="77" spans="1:5" ht="15.75">
      <c r="A77" s="16">
        <v>95.012465504544252</v>
      </c>
      <c r="B77" s="15">
        <v>103.37257506666333</v>
      </c>
      <c r="C77" s="15">
        <v>93.929363473739613</v>
      </c>
      <c r="D77" s="15">
        <v>81.931580376112834</v>
      </c>
      <c r="E77" s="15"/>
    </row>
    <row r="78" spans="1:5" ht="15.75">
      <c r="A78" s="16">
        <v>99.819177202539322</v>
      </c>
      <c r="B78" s="15">
        <v>106.24146684432958</v>
      </c>
      <c r="C78" s="15">
        <v>127.03449995439655</v>
      </c>
      <c r="D78" s="15">
        <v>73.132684352236765</v>
      </c>
      <c r="E78" s="15"/>
    </row>
    <row r="79" spans="1:5" ht="15.75">
      <c r="A79" s="16">
        <v>112.12398755700406</v>
      </c>
      <c r="B79" s="15">
        <v>110.41841146383149</v>
      </c>
      <c r="C79" s="15">
        <v>143.13415204936177</v>
      </c>
      <c r="D79" s="15">
        <v>60.041668688887739</v>
      </c>
      <c r="E79" s="15"/>
    </row>
    <row r="80" spans="1:5" ht="15.75">
      <c r="A80" s="16">
        <v>94.697512028750452</v>
      </c>
      <c r="B80" s="15">
        <v>111.85012493189674</v>
      </c>
      <c r="C80" s="15">
        <v>140.11901230168746</v>
      </c>
      <c r="D80" s="15">
        <v>104.60706094807506</v>
      </c>
      <c r="E80" s="15"/>
    </row>
    <row r="81" spans="1:5" ht="15.75">
      <c r="A81" s="16">
        <v>86.724524404564818</v>
      </c>
      <c r="B81" s="15">
        <v>108.86998938466377</v>
      </c>
      <c r="C81" s="15">
        <v>108.74336403950338</v>
      </c>
      <c r="D81" s="15">
        <v>64.578457859488481</v>
      </c>
      <c r="E81" s="15"/>
    </row>
    <row r="82" spans="1:5" ht="15.75">
      <c r="A82" s="16">
        <v>91.980969740467344</v>
      </c>
      <c r="B82" s="15">
        <v>115.65456846682878</v>
      </c>
      <c r="C82" s="15">
        <v>140.07660303372518</v>
      </c>
      <c r="D82" s="15">
        <v>77.35002785734082</v>
      </c>
      <c r="E82" s="15"/>
    </row>
    <row r="83" spans="1:5" ht="15.75">
      <c r="A83" s="16">
        <v>95.398029194745959</v>
      </c>
      <c r="B83" s="15">
        <v>117.60755241338074</v>
      </c>
      <c r="C83" s="15">
        <v>146.07740159852369</v>
      </c>
      <c r="D83" s="15">
        <v>51.362611511882506</v>
      </c>
      <c r="E83" s="15"/>
    </row>
    <row r="84" spans="1:5" ht="15.75">
      <c r="A84" s="89">
        <v>109.44155201128183</v>
      </c>
      <c r="B84" s="15">
        <v>88.619367203625643</v>
      </c>
      <c r="C84" s="15">
        <v>138.52815062049331</v>
      </c>
      <c r="D84" s="15">
        <v>83.848665790731047</v>
      </c>
      <c r="E84" s="15"/>
    </row>
    <row r="85" spans="1:5" ht="15.75">
      <c r="A85" s="16">
        <v>102.16055232223766</v>
      </c>
      <c r="B85" s="15">
        <v>109.51683162031713</v>
      </c>
      <c r="C85" s="15">
        <v>142.15532528880317</v>
      </c>
      <c r="D85" s="15">
        <v>80.959747944780247</v>
      </c>
      <c r="E85" s="15"/>
    </row>
    <row r="86" spans="1:5" ht="15.75">
      <c r="A86" s="16">
        <v>108.86609340665245</v>
      </c>
      <c r="B86" s="15">
        <v>107.37914702230569</v>
      </c>
      <c r="C86" s="15">
        <v>137.64586718423857</v>
      </c>
      <c r="D86" s="15">
        <v>87.719219258707426</v>
      </c>
      <c r="E86" s="15"/>
    </row>
    <row r="87" spans="1:5" ht="15.75">
      <c r="A87" s="16">
        <v>90.446585050420936</v>
      </c>
      <c r="B87" s="15">
        <v>88.824692312874731</v>
      </c>
      <c r="C87" s="15">
        <v>131.17843105661677</v>
      </c>
      <c r="D87" s="15">
        <v>89.463569307417856</v>
      </c>
      <c r="E87" s="15"/>
    </row>
    <row r="88" spans="1:5" ht="15.75">
      <c r="A88" s="16">
        <v>119.85107674155984</v>
      </c>
      <c r="B88" s="15">
        <v>101.82556918210253</v>
      </c>
      <c r="C88" s="15">
        <v>124.0399390411028</v>
      </c>
      <c r="D88" s="15">
        <v>64.099016974444112</v>
      </c>
      <c r="E88" s="15"/>
    </row>
    <row r="89" spans="1:5" ht="15.75">
      <c r="A89" s="16">
        <v>99.101499756022804</v>
      </c>
      <c r="B89" s="15">
        <v>105.83354663478985</v>
      </c>
      <c r="C89" s="15">
        <v>124.72489091749708</v>
      </c>
      <c r="D89" s="15">
        <v>95.996916409325195</v>
      </c>
      <c r="E89" s="15"/>
    </row>
    <row r="90" spans="1:5" ht="15.75">
      <c r="A90" s="16">
        <v>89.192647243072543</v>
      </c>
      <c r="B90" s="15">
        <v>111.97604547141395</v>
      </c>
      <c r="C90" s="15">
        <v>117.98810364371661</v>
      </c>
      <c r="D90" s="15">
        <v>96.155260608730941</v>
      </c>
      <c r="E90" s="15"/>
    </row>
    <row r="91" spans="1:5" ht="15.75">
      <c r="A91" s="16">
        <v>116.22243206131202</v>
      </c>
      <c r="B91" s="15">
        <v>84.17886988474379</v>
      </c>
      <c r="C91" s="15">
        <v>151.48561462374346</v>
      </c>
      <c r="D91" s="15">
        <v>104.33470172521311</v>
      </c>
      <c r="E91" s="15"/>
    </row>
    <row r="92" spans="1:5" ht="15.75">
      <c r="A92" s="16">
        <v>115.34387730987419</v>
      </c>
      <c r="B92" s="15">
        <v>95.984552100196652</v>
      </c>
      <c r="C92" s="15">
        <v>135.87890963621021</v>
      </c>
      <c r="D92" s="15">
        <v>107.92280746492224</v>
      </c>
      <c r="E92" s="15"/>
    </row>
    <row r="93" spans="1:5" ht="15.75">
      <c r="A93" s="16">
        <v>102.51723688236893</v>
      </c>
      <c r="B93" s="15">
        <v>69.863145499488155</v>
      </c>
      <c r="C93" s="15">
        <v>142.62880790324175</v>
      </c>
      <c r="D93" s="15">
        <v>39.138436292097367</v>
      </c>
      <c r="E93" s="15"/>
    </row>
    <row r="94" spans="1:5" ht="15.75">
      <c r="A94" s="16">
        <v>94.514797680608353</v>
      </c>
      <c r="B94" s="15">
        <v>69.699283039659576</v>
      </c>
      <c r="C94" s="15">
        <v>137.98322333574333</v>
      </c>
      <c r="D94" s="15">
        <v>91.542868955804124</v>
      </c>
      <c r="E94" s="15"/>
    </row>
    <row r="95" spans="1:5" ht="15.75">
      <c r="A95" s="16">
        <v>87.261252691496338</v>
      </c>
      <c r="B95" s="15">
        <v>99.7288477487416</v>
      </c>
      <c r="C95" s="15">
        <v>125.79564807570023</v>
      </c>
      <c r="D95" s="15">
        <v>102.02036782323489</v>
      </c>
      <c r="E95" s="15"/>
    </row>
    <row r="96" spans="1:5" ht="15.75">
      <c r="A96" s="16">
        <v>114.1271102787357</v>
      </c>
      <c r="B96" s="15">
        <v>93.119862261806929</v>
      </c>
      <c r="C96" s="15">
        <v>102.21699194975145</v>
      </c>
      <c r="D96" s="15">
        <v>93.792417903449632</v>
      </c>
      <c r="E96" s="15"/>
    </row>
    <row r="97" spans="1:5" ht="15.75">
      <c r="A97" s="16">
        <v>96.887757563939658</v>
      </c>
      <c r="B97" s="15">
        <v>108.65415758761401</v>
      </c>
      <c r="C97" s="15">
        <v>134.65246929846444</v>
      </c>
      <c r="D97" s="15">
        <v>76.530182679908876</v>
      </c>
      <c r="E97" s="15"/>
    </row>
    <row r="98" spans="1:5" ht="15.75">
      <c r="A98" s="16">
        <v>106.16836244591923</v>
      </c>
      <c r="B98" s="15">
        <v>133.82604595120142</v>
      </c>
      <c r="C98" s="15">
        <v>146.47907836712761</v>
      </c>
      <c r="D98" s="15">
        <v>89.819570664565163</v>
      </c>
      <c r="E98" s="15"/>
    </row>
    <row r="99" spans="1:5" ht="15.75">
      <c r="A99" s="16">
        <v>105.32056421945981</v>
      </c>
      <c r="B99" s="15">
        <v>87.542956696557894</v>
      </c>
      <c r="C99" s="15">
        <v>120.82586423748012</v>
      </c>
      <c r="D99" s="15">
        <v>80.735312817131444</v>
      </c>
      <c r="E99" s="15"/>
    </row>
    <row r="100" spans="1:5" ht="15.75">
      <c r="A100" s="16">
        <v>97.199117187363981</v>
      </c>
      <c r="B100" s="15">
        <v>83.868819746987811</v>
      </c>
      <c r="C100" s="15">
        <v>107.71030249811133</v>
      </c>
      <c r="D100" s="15">
        <v>126.85158650803032</v>
      </c>
      <c r="E100" s="15"/>
    </row>
    <row r="101" spans="1:5" ht="15.75">
      <c r="A101" s="16">
        <v>117.82841422283354</v>
      </c>
      <c r="B101" s="15">
        <v>122.86863380356863</v>
      </c>
      <c r="C101" s="15">
        <v>136.09952498311486</v>
      </c>
      <c r="D101" s="15">
        <v>95.211739574756393</v>
      </c>
      <c r="E101" s="15"/>
    </row>
    <row r="102" spans="1:5" ht="15.75">
      <c r="A102" s="16">
        <v>98.588567297616692</v>
      </c>
      <c r="B102" s="15">
        <v>76.855474829903869</v>
      </c>
      <c r="C102" s="15">
        <v>117.76994877096172</v>
      </c>
      <c r="D102" s="15">
        <v>104.31779418875067</v>
      </c>
      <c r="E102" s="15"/>
    </row>
    <row r="103" spans="1:5" ht="15.75">
      <c r="A103" s="16">
        <v>98.493566390607157</v>
      </c>
      <c r="B103" s="15">
        <v>85.221017372282404</v>
      </c>
      <c r="C103" s="15">
        <v>120.42052487260548</v>
      </c>
      <c r="D103" s="15">
        <v>121.8297938633043</v>
      </c>
      <c r="E103" s="15"/>
    </row>
    <row r="104" spans="1:5" ht="15.75">
      <c r="A104" s="16">
        <v>110.09795892417742</v>
      </c>
      <c r="B104" s="15">
        <v>67.896513116500046</v>
      </c>
      <c r="C104" s="15">
        <v>117.19649514376442</v>
      </c>
      <c r="D104" s="15">
        <v>96.979223988859076</v>
      </c>
      <c r="E104" s="15"/>
    </row>
    <row r="105" spans="1:5" ht="15.75">
      <c r="A105" s="16">
        <v>81.297470411760742</v>
      </c>
      <c r="B105" s="15">
        <v>83.713386327764283</v>
      </c>
      <c r="C105" s="15">
        <v>168.39914867580887</v>
      </c>
      <c r="D105" s="15">
        <v>102.71568837430891</v>
      </c>
      <c r="E105" s="15"/>
    </row>
    <row r="106" spans="1:5" ht="15.75">
      <c r="A106" s="16">
        <v>97.950660065924922</v>
      </c>
      <c r="B106" s="15">
        <v>85.997808044970725</v>
      </c>
      <c r="C106" s="15">
        <v>138.14451434905664</v>
      </c>
      <c r="D106" s="15">
        <v>79.507450990439565</v>
      </c>
      <c r="E106" s="15"/>
    </row>
    <row r="107" spans="1:5" ht="15.75">
      <c r="A107" s="16">
        <v>87.594487853300507</v>
      </c>
      <c r="B107" s="15">
        <v>96.736461510806748</v>
      </c>
      <c r="C107" s="15">
        <v>145.41471695139876</v>
      </c>
      <c r="D107" s="15">
        <v>61.577483458881943</v>
      </c>
      <c r="E107" s="15"/>
    </row>
    <row r="108" spans="1:5" ht="15.75">
      <c r="A108" s="16">
        <v>105.2653828144571</v>
      </c>
      <c r="B108" s="15">
        <v>111.06889234978325</v>
      </c>
      <c r="C108" s="15">
        <v>131.26748354745246</v>
      </c>
      <c r="D108" s="15">
        <v>99.515124946071865</v>
      </c>
      <c r="E108" s="15"/>
    </row>
    <row r="109" spans="1:5" ht="15.75">
      <c r="A109" s="16">
        <v>108.2355309169202</v>
      </c>
      <c r="B109" s="15">
        <v>87.498263714797986</v>
      </c>
      <c r="C109" s="15">
        <v>131.42125132228557</v>
      </c>
      <c r="D109" s="15">
        <v>119.75365489778369</v>
      </c>
      <c r="E109" s="15"/>
    </row>
    <row r="110" spans="1:5" ht="15.75">
      <c r="A110" s="16">
        <v>102.24354173988672</v>
      </c>
      <c r="B110" s="15">
        <v>98.452142972240608</v>
      </c>
      <c r="C110" s="15">
        <v>125.19906958681872</v>
      </c>
      <c r="D110" s="15">
        <v>105.63556458104131</v>
      </c>
      <c r="E110" s="15"/>
    </row>
    <row r="111" spans="1:5" ht="15.75">
      <c r="A111" s="16">
        <v>82.820266793055453</v>
      </c>
      <c r="B111" s="15">
        <v>101.67675866040895</v>
      </c>
      <c r="C111" s="15">
        <v>146.81878007104956</v>
      </c>
      <c r="D111" s="15">
        <v>75.168421119974482</v>
      </c>
      <c r="E111" s="15"/>
    </row>
    <row r="112" spans="1:5" ht="15.75">
      <c r="A112" s="16">
        <v>87.594169429712565</v>
      </c>
      <c r="B112" s="15">
        <v>107.59721757296461</v>
      </c>
      <c r="C112" s="15">
        <v>171.27721766212858</v>
      </c>
      <c r="D112" s="15">
        <v>49.246652846198913</v>
      </c>
      <c r="E112" s="15"/>
    </row>
    <row r="113" spans="1:5" ht="15.75">
      <c r="A113" s="16">
        <v>79.6776768739619</v>
      </c>
      <c r="B113" s="15">
        <v>91.586734797607505</v>
      </c>
      <c r="C113" s="15">
        <v>119.21545652876944</v>
      </c>
      <c r="D113" s="15">
        <v>106.60045920648145</v>
      </c>
      <c r="E113" s="15"/>
    </row>
    <row r="114" spans="1:5" ht="15.75">
      <c r="A114" s="16">
        <v>90.872516515509005</v>
      </c>
      <c r="B114" s="15">
        <v>99.2570683398867</v>
      </c>
      <c r="C114" s="15">
        <v>116.055735983457</v>
      </c>
      <c r="D114" s="15">
        <v>101.14145408289801</v>
      </c>
      <c r="E114" s="15"/>
    </row>
    <row r="115" spans="1:5" ht="15.75">
      <c r="A115" s="16">
        <v>100.08827661636701</v>
      </c>
      <c r="B115" s="15">
        <v>106.24800952758164</v>
      </c>
      <c r="C115" s="15">
        <v>148.81339627914372</v>
      </c>
      <c r="D115" s="15">
        <v>53.027897609842967</v>
      </c>
      <c r="E115" s="15"/>
    </row>
    <row r="116" spans="1:5" ht="15.75">
      <c r="A116" s="16">
        <v>110.30547206190136</v>
      </c>
      <c r="B116" s="15">
        <v>126.95276716994499</v>
      </c>
      <c r="C116" s="15">
        <v>144.87891994403981</v>
      </c>
      <c r="D116" s="15">
        <v>82.546943955071583</v>
      </c>
      <c r="E116" s="15"/>
    </row>
    <row r="117" spans="1:5" ht="15.75">
      <c r="A117" s="16">
        <v>94.191115382790258</v>
      </c>
      <c r="B117" s="15">
        <v>103.05669330160185</v>
      </c>
      <c r="C117" s="15">
        <v>115.40789864222347</v>
      </c>
      <c r="D117" s="15">
        <v>72.93738925782236</v>
      </c>
      <c r="E117" s="15"/>
    </row>
    <row r="118" spans="1:5" ht="15.75">
      <c r="A118" s="16">
        <v>108.97248425977182</v>
      </c>
      <c r="B118" s="15">
        <v>117.19787631776626</v>
      </c>
      <c r="C118" s="15">
        <v>108.61918334166489</v>
      </c>
      <c r="D118" s="15">
        <v>69.317803242347509</v>
      </c>
      <c r="E118" s="15"/>
    </row>
    <row r="119" spans="1:5" ht="15.75">
      <c r="A119" s="16">
        <v>112.71122953539816</v>
      </c>
      <c r="B119" s="15">
        <v>98.812329959150702</v>
      </c>
      <c r="C119" s="15">
        <v>124.47549709751229</v>
      </c>
      <c r="D119" s="15">
        <v>74.754430078093037</v>
      </c>
      <c r="E119" s="15"/>
    </row>
    <row r="120" spans="1:5" ht="15.75">
      <c r="A120" s="16">
        <v>92.128729825395794</v>
      </c>
      <c r="B120" s="15">
        <v>103.73862605439967</v>
      </c>
      <c r="C120" s="15">
        <v>136.90453009215844</v>
      </c>
      <c r="D120" s="15">
        <v>79.769287744318262</v>
      </c>
      <c r="E120" s="15"/>
    </row>
    <row r="121" spans="1:5" ht="15.75">
      <c r="A121" s="16">
        <v>97.048157099925447</v>
      </c>
      <c r="B121" s="15">
        <v>109.76470288694031</v>
      </c>
      <c r="C121" s="15">
        <v>129.01130809647157</v>
      </c>
      <c r="D121" s="15">
        <v>108.78266208857781</v>
      </c>
      <c r="E121" s="15"/>
    </row>
    <row r="122" spans="1:5" ht="15.75">
      <c r="A122" s="16">
        <v>100.42543619568391</v>
      </c>
      <c r="B122" s="15">
        <v>79.358635948273104</v>
      </c>
      <c r="C122" s="15">
        <v>116.85595377622917</v>
      </c>
      <c r="D122" s="15">
        <v>102.62686332672502</v>
      </c>
      <c r="E122" s="15"/>
    </row>
    <row r="123" spans="1:5" ht="15.75">
      <c r="A123" s="16">
        <v>103.39967191297319</v>
      </c>
      <c r="B123" s="15">
        <v>100.66959796461674</v>
      </c>
      <c r="C123" s="15">
        <v>150.82882519309351</v>
      </c>
      <c r="D123" s="15">
        <v>91.463339237839136</v>
      </c>
      <c r="E123" s="15"/>
    </row>
    <row r="124" spans="1:5" ht="15.75">
      <c r="A124" s="16">
        <v>98.780121158858947</v>
      </c>
      <c r="B124" s="15">
        <v>83.731231947729157</v>
      </c>
      <c r="C124" s="15">
        <v>131.66703058917619</v>
      </c>
      <c r="D124" s="15">
        <v>51.452785597950879</v>
      </c>
      <c r="E124" s="15"/>
    </row>
    <row r="125" spans="1:5" ht="15.75">
      <c r="A125" s="16">
        <v>103.84196919901569</v>
      </c>
      <c r="B125" s="15">
        <v>126.58869566622002</v>
      </c>
      <c r="C125" s="15">
        <v>122.16028891021438</v>
      </c>
      <c r="D125" s="15">
        <v>85.540936891680985</v>
      </c>
      <c r="E125" s="15"/>
    </row>
    <row r="126" spans="1:5" ht="15.75">
      <c r="A126" s="16">
        <v>90.683641714127816</v>
      </c>
      <c r="B126" s="15">
        <v>84.718522999230572</v>
      </c>
      <c r="C126" s="15">
        <v>137.25958396731244</v>
      </c>
      <c r="D126" s="15">
        <v>66.198690228594614</v>
      </c>
      <c r="E126" s="15"/>
    </row>
    <row r="127" spans="1:5" ht="15.75">
      <c r="A127" s="16">
        <v>100.30406505223368</v>
      </c>
      <c r="B127" s="15">
        <v>110.25189549861238</v>
      </c>
      <c r="C127" s="15">
        <v>107.93189782993409</v>
      </c>
      <c r="D127" s="15">
        <v>76.521337676075518</v>
      </c>
      <c r="E127" s="15"/>
    </row>
    <row r="128" spans="1:5" ht="15.75">
      <c r="A128" s="16">
        <v>84.808812114096099</v>
      </c>
      <c r="B128" s="15">
        <v>108.51703569142614</v>
      </c>
      <c r="C128" s="15">
        <v>142.46549897996488</v>
      </c>
      <c r="D128" s="15">
        <v>82.540697460677848</v>
      </c>
      <c r="E128" s="15"/>
    </row>
    <row r="129" spans="1:5" ht="15.75">
      <c r="A129" s="16">
        <v>115.29263656578905</v>
      </c>
      <c r="B129" s="15">
        <v>101.12382774199205</v>
      </c>
      <c r="C129" s="15">
        <v>128.98199998108453</v>
      </c>
      <c r="D129" s="15">
        <v>63.540895928389318</v>
      </c>
      <c r="E129" s="15"/>
    </row>
    <row r="130" spans="1:5" ht="15.75">
      <c r="A130" s="16">
        <v>95.688237059226822</v>
      </c>
      <c r="B130" s="15">
        <v>111.38048304630956</v>
      </c>
      <c r="C130" s="15">
        <v>108.75795084016318</v>
      </c>
      <c r="D130" s="15">
        <v>103.27317299959873</v>
      </c>
      <c r="E130" s="15"/>
    </row>
    <row r="131" spans="1:5" ht="15.75">
      <c r="A131" s="16">
        <v>97.248328675482298</v>
      </c>
      <c r="B131" s="15">
        <v>92.74406799463577</v>
      </c>
      <c r="C131" s="15">
        <v>124.19744079764996</v>
      </c>
      <c r="D131" s="15">
        <v>97.94269585714801</v>
      </c>
      <c r="E131" s="15"/>
    </row>
    <row r="132" spans="1:5" ht="15.75">
      <c r="A132" s="16">
        <v>99.600298974968382</v>
      </c>
      <c r="B132" s="15">
        <v>101.91906441386891</v>
      </c>
      <c r="C132" s="15">
        <v>87.627715333388778</v>
      </c>
      <c r="D132" s="15">
        <v>99.738259164615783</v>
      </c>
      <c r="E132" s="15"/>
    </row>
    <row r="133" spans="1:5" ht="15.75">
      <c r="A133" s="16">
        <v>89.980712892503334</v>
      </c>
      <c r="B133" s="15">
        <v>94.772109181354836</v>
      </c>
      <c r="C133" s="15">
        <v>95.115743995938828</v>
      </c>
      <c r="D133" s="15">
        <v>91.515336503312028</v>
      </c>
      <c r="E133" s="15"/>
    </row>
    <row r="134" spans="1:5" ht="15.75">
      <c r="A134" s="16">
        <v>97.581403019097479</v>
      </c>
      <c r="B134" s="15">
        <v>99.746255948821272</v>
      </c>
      <c r="C134" s="15">
        <v>138.77596411032869</v>
      </c>
      <c r="D134" s="15">
        <v>77.216990915849237</v>
      </c>
      <c r="E134" s="15"/>
    </row>
    <row r="135" spans="1:5" ht="15.75">
      <c r="A135" s="16">
        <v>101.87204123233187</v>
      </c>
      <c r="B135" s="15">
        <v>100.36962142681318</v>
      </c>
      <c r="C135" s="15">
        <v>123.83761038029775</v>
      </c>
      <c r="D135" s="15">
        <v>96.396221243458058</v>
      </c>
      <c r="E135" s="15"/>
    </row>
    <row r="136" spans="1:5" ht="15.75">
      <c r="A136" s="16">
        <v>107.98330688300553</v>
      </c>
      <c r="B136" s="15">
        <v>93.524673692093074</v>
      </c>
      <c r="C136" s="15">
        <v>132.52729155195766</v>
      </c>
      <c r="D136" s="15">
        <v>101.66899635001982</v>
      </c>
      <c r="E136" s="15"/>
    </row>
    <row r="137" spans="1:5" ht="15.75">
      <c r="A137" s="16">
        <v>108.27164674592495</v>
      </c>
      <c r="B137" s="15">
        <v>115.79004925741856</v>
      </c>
      <c r="C137" s="15">
        <v>106.11184967692679</v>
      </c>
      <c r="D137" s="15">
        <v>81.188151076622717</v>
      </c>
      <c r="E137" s="15"/>
    </row>
    <row r="138" spans="1:5" ht="15.75">
      <c r="A138" s="16">
        <v>107.09120676555131</v>
      </c>
      <c r="B138" s="15">
        <v>73.527021656849456</v>
      </c>
      <c r="C138" s="15">
        <v>122.96874939153781</v>
      </c>
      <c r="D138" s="15">
        <v>96.417649819306916</v>
      </c>
      <c r="E138" s="15"/>
    </row>
    <row r="139" spans="1:5" ht="15.75">
      <c r="A139" s="16">
        <v>99.251589339166912</v>
      </c>
      <c r="B139" s="15">
        <v>103.94762081577937</v>
      </c>
      <c r="C139" s="15">
        <v>151.13281702605832</v>
      </c>
      <c r="D139" s="15">
        <v>33.357177512505132</v>
      </c>
      <c r="E139" s="15"/>
    </row>
    <row r="140" spans="1:5" ht="15.75">
      <c r="A140" s="16">
        <v>103.39498969452734</v>
      </c>
      <c r="B140" s="15">
        <v>91.963730192509274</v>
      </c>
      <c r="C140" s="15">
        <v>110.64156690441109</v>
      </c>
      <c r="D140" s="15">
        <v>81.573682014783344</v>
      </c>
      <c r="E140" s="15"/>
    </row>
    <row r="141" spans="1:5" ht="15.75">
      <c r="A141" s="16">
        <v>84.317752465614149</v>
      </c>
      <c r="B141" s="15">
        <v>86.83790094315782</v>
      </c>
      <c r="C141" s="15">
        <v>127.77957727033709</v>
      </c>
      <c r="D141" s="15">
        <v>76.153540748896376</v>
      </c>
      <c r="E141" s="15"/>
    </row>
    <row r="142" spans="1:5" ht="15.75">
      <c r="A142" s="16">
        <v>101.59122887859553</v>
      </c>
      <c r="B142" s="15">
        <v>77.304751435241315</v>
      </c>
      <c r="C142" s="15">
        <v>103.31644076882753</v>
      </c>
      <c r="D142" s="15">
        <v>61.750381829233447</v>
      </c>
      <c r="E142" s="15"/>
    </row>
    <row r="143" spans="1:5" ht="15.75">
      <c r="A143" s="16">
        <v>108.52906265166098</v>
      </c>
      <c r="B143" s="15">
        <v>95.80357580788359</v>
      </c>
      <c r="C143" s="15">
        <v>128.31110059048569</v>
      </c>
      <c r="D143" s="15">
        <v>89.529998308171344</v>
      </c>
      <c r="E143" s="15"/>
    </row>
    <row r="144" spans="1:5" ht="15.75">
      <c r="A144" s="16">
        <v>108.6330827619463</v>
      </c>
      <c r="B144" s="15">
        <v>98.129188993203798</v>
      </c>
      <c r="C144" s="15">
        <v>162.86220205470272</v>
      </c>
      <c r="D144" s="15">
        <v>116.54745237482302</v>
      </c>
      <c r="E144" s="15"/>
    </row>
    <row r="145" spans="1:5" ht="15.75">
      <c r="A145" s="16">
        <v>103.90898788762684</v>
      </c>
      <c r="B145" s="15">
        <v>88.779375711061448</v>
      </c>
      <c r="C145" s="15">
        <v>119.98969548751006</v>
      </c>
      <c r="D145" s="15">
        <v>104.77405728764779</v>
      </c>
      <c r="E145" s="15"/>
    </row>
    <row r="146" spans="1:5" ht="15.75">
      <c r="A146" s="16">
        <v>95.867489312161069</v>
      </c>
      <c r="B146" s="15">
        <v>101.36356836787854</v>
      </c>
      <c r="C146" s="15">
        <v>122.27987957684263</v>
      </c>
      <c r="D146" s="15">
        <v>106.70058161230713</v>
      </c>
      <c r="E146" s="15"/>
    </row>
    <row r="147" spans="1:5" ht="15.75">
      <c r="A147" s="16">
        <v>92.975958533861558</v>
      </c>
      <c r="B147" s="15">
        <v>89.800731059034433</v>
      </c>
      <c r="C147" s="15">
        <v>112.52108401405394</v>
      </c>
      <c r="D147" s="15">
        <v>117.48128411597349</v>
      </c>
      <c r="E147" s="15"/>
    </row>
    <row r="148" spans="1:5" ht="15.75">
      <c r="A148" s="16">
        <v>101.8866815888714</v>
      </c>
      <c r="B148" s="15">
        <v>77.658785526529073</v>
      </c>
      <c r="C148" s="15">
        <v>157.94450648949123</v>
      </c>
      <c r="D148" s="15">
        <v>121.73448056717575</v>
      </c>
      <c r="E148" s="15"/>
    </row>
    <row r="149" spans="1:5" ht="15.75">
      <c r="A149" s="16">
        <v>95.061666837159464</v>
      </c>
      <c r="B149" s="15">
        <v>96.754375304703899</v>
      </c>
      <c r="C149" s="15">
        <v>142.10087463980017</v>
      </c>
      <c r="D149" s="15">
        <v>66.279856505167345</v>
      </c>
      <c r="E149" s="15"/>
    </row>
    <row r="150" spans="1:5" ht="15.75">
      <c r="A150" s="16">
        <v>106.13644790942658</v>
      </c>
      <c r="B150" s="15">
        <v>109.18386088824263</v>
      </c>
      <c r="C150" s="15">
        <v>146.28443017719519</v>
      </c>
      <c r="D150" s="15">
        <v>64.268165369048802</v>
      </c>
      <c r="E150" s="15"/>
    </row>
    <row r="151" spans="1:5" ht="15.75">
      <c r="A151" s="16">
        <v>112.9916966082817</v>
      </c>
      <c r="B151" s="15">
        <v>104.43753630943888</v>
      </c>
      <c r="C151" s="15">
        <v>119.70736835309594</v>
      </c>
      <c r="D151" s="15">
        <v>100.67786343450393</v>
      </c>
      <c r="E151" s="15"/>
    </row>
    <row r="152" spans="1:5" ht="15.75">
      <c r="A152" s="16">
        <v>105.85787180693842</v>
      </c>
      <c r="B152" s="15">
        <v>114.80833413609162</v>
      </c>
      <c r="C152" s="15">
        <v>120.41598821142543</v>
      </c>
      <c r="D152" s="15">
        <v>105.19962446901445</v>
      </c>
      <c r="E152" s="15"/>
    </row>
    <row r="153" spans="1:5" ht="15.75">
      <c r="A153" s="16">
        <v>77.514592742863897</v>
      </c>
      <c r="B153" s="15">
        <v>105.68957721955599</v>
      </c>
      <c r="C153" s="15">
        <v>140.68960207877126</v>
      </c>
      <c r="D153" s="15">
        <v>70.246346616875144</v>
      </c>
      <c r="E153" s="15"/>
    </row>
    <row r="154" spans="1:5" ht="15.75">
      <c r="A154" s="16">
        <v>86.181115088527349</v>
      </c>
      <c r="B154" s="15">
        <v>94.420626113935668</v>
      </c>
      <c r="C154" s="15">
        <v>130.38358407980013</v>
      </c>
      <c r="D154" s="15">
        <v>89.141133510173631</v>
      </c>
      <c r="E154" s="15"/>
    </row>
    <row r="155" spans="1:5" ht="15.75">
      <c r="A155" s="16">
        <v>103.24582322821243</v>
      </c>
      <c r="B155" s="15">
        <v>93.11921849096052</v>
      </c>
      <c r="C155" s="15">
        <v>117.63636352086451</v>
      </c>
      <c r="D155" s="15">
        <v>111.27801419221441</v>
      </c>
      <c r="E155" s="15"/>
    </row>
    <row r="156" spans="1:5" ht="15.75">
      <c r="A156" s="16">
        <v>124.35835769921368</v>
      </c>
      <c r="B156" s="15">
        <v>86.10589795703163</v>
      </c>
      <c r="C156" s="15">
        <v>93.224573259340104</v>
      </c>
      <c r="D156" s="15">
        <v>69.703507150626365</v>
      </c>
      <c r="E156" s="15"/>
    </row>
    <row r="157" spans="1:5" ht="15.75">
      <c r="A157" s="16">
        <v>105.59886486132655</v>
      </c>
      <c r="B157" s="15">
        <v>89.945236574271803</v>
      </c>
      <c r="C157" s="15">
        <v>150.95402865688925</v>
      </c>
      <c r="D157" s="15">
        <v>92.853253557200333</v>
      </c>
      <c r="E157" s="15"/>
    </row>
    <row r="158" spans="1:5" ht="15.75">
      <c r="A158" s="16">
        <v>105.82123583726002</v>
      </c>
      <c r="B158" s="15">
        <v>88.997840763119029</v>
      </c>
      <c r="C158" s="15">
        <v>121.63678943216496</v>
      </c>
      <c r="D158" s="15">
        <v>73.874692139958142</v>
      </c>
      <c r="E158" s="15"/>
    </row>
    <row r="159" spans="1:5" ht="15.75">
      <c r="A159" s="16">
        <v>108.32120247548573</v>
      </c>
      <c r="B159" s="15">
        <v>74.323753372061674</v>
      </c>
      <c r="C159" s="15">
        <v>137.19111874224268</v>
      </c>
      <c r="D159" s="15">
        <v>97.257049501513393</v>
      </c>
      <c r="E159" s="15"/>
    </row>
    <row r="160" spans="1:5" ht="15.75">
      <c r="A160" s="16">
        <v>98.062979501867176</v>
      </c>
      <c r="B160" s="15">
        <v>106.66693046537148</v>
      </c>
      <c r="C160" s="15">
        <v>130.13064609896787</v>
      </c>
      <c r="D160" s="15">
        <v>118.17328878627222</v>
      </c>
      <c r="E160" s="15"/>
    </row>
    <row r="161" spans="1:5" ht="15.75">
      <c r="A161" s="16">
        <v>108.25485451986196</v>
      </c>
      <c r="B161" s="15">
        <v>88.630202629025234</v>
      </c>
      <c r="C161" s="15">
        <v>126.30259260294565</v>
      </c>
      <c r="D161" s="15">
        <v>99.266661173805915</v>
      </c>
      <c r="E161" s="15"/>
    </row>
    <row r="162" spans="1:5" ht="15.75">
      <c r="A162" s="16">
        <v>117.34495490313748</v>
      </c>
      <c r="B162" s="15">
        <v>91.072933257271416</v>
      </c>
      <c r="C162" s="15">
        <v>121.76581394351729</v>
      </c>
      <c r="D162" s="15">
        <v>115.17948358679178</v>
      </c>
      <c r="E162" s="15"/>
    </row>
    <row r="163" spans="1:5" ht="15.75">
      <c r="A163" s="16">
        <v>110.11991944565693</v>
      </c>
      <c r="B163" s="15">
        <v>97.95747530748713</v>
      </c>
      <c r="C163" s="15">
        <v>119.69445434843919</v>
      </c>
      <c r="D163" s="15">
        <v>112.05494216543457</v>
      </c>
      <c r="E163" s="15"/>
    </row>
    <row r="164" spans="1:5" ht="15.75">
      <c r="A164" s="16">
        <v>102.0337152590173</v>
      </c>
      <c r="B164" s="15">
        <v>102.73762692421542</v>
      </c>
      <c r="C164" s="15">
        <v>126.51159111943002</v>
      </c>
      <c r="D164" s="15">
        <v>93.920338642482193</v>
      </c>
      <c r="E164" s="15"/>
    </row>
    <row r="165" spans="1:5" ht="15.75">
      <c r="A165" s="16">
        <v>95.86507952062675</v>
      </c>
      <c r="B165" s="15">
        <v>101.92988304468145</v>
      </c>
      <c r="C165" s="15">
        <v>128.09811820193886</v>
      </c>
      <c r="D165" s="15">
        <v>104.25261433059632</v>
      </c>
      <c r="E165" s="15"/>
    </row>
    <row r="166" spans="1:5" ht="15.75">
      <c r="A166" s="16">
        <v>99.343650523030647</v>
      </c>
      <c r="B166" s="15">
        <v>123.61895568176919</v>
      </c>
      <c r="C166" s="15">
        <v>126.60221765043502</v>
      </c>
      <c r="D166" s="15">
        <v>83.546066770202287</v>
      </c>
      <c r="E166" s="15"/>
    </row>
    <row r="167" spans="1:5" ht="15.75">
      <c r="A167" s="16">
        <v>100.32908475094473</v>
      </c>
      <c r="B167" s="15">
        <v>85.902577931540236</v>
      </c>
      <c r="C167" s="15">
        <v>136.71714360146439</v>
      </c>
      <c r="D167" s="15">
        <v>127.64989393654105</v>
      </c>
      <c r="E167" s="15"/>
    </row>
    <row r="168" spans="1:5" ht="15.75">
      <c r="A168" s="16">
        <v>97.454758497951843</v>
      </c>
      <c r="B168" s="15">
        <v>87.867835556528462</v>
      </c>
      <c r="C168" s="15">
        <v>149.06960718787445</v>
      </c>
      <c r="D168" s="15">
        <v>97.202389215118501</v>
      </c>
      <c r="E168" s="15"/>
    </row>
    <row r="169" spans="1:5" ht="15.75">
      <c r="A169" s="16">
        <v>81.994617457331742</v>
      </c>
      <c r="B169" s="15">
        <v>101.78671394698426</v>
      </c>
      <c r="C169" s="15">
        <v>139.11110953504249</v>
      </c>
      <c r="D169" s="15">
        <v>111.11546476340664</v>
      </c>
      <c r="E169" s="15"/>
    </row>
    <row r="170" spans="1:5" ht="15.75">
      <c r="A170" s="16">
        <v>107.38807410735376</v>
      </c>
      <c r="B170" s="15">
        <v>90.099488054994481</v>
      </c>
      <c r="C170" s="15">
        <v>114.21428786170509</v>
      </c>
      <c r="D170" s="15">
        <v>75.364747744123406</v>
      </c>
      <c r="E170" s="15"/>
    </row>
    <row r="171" spans="1:5" ht="15.75">
      <c r="A171" s="16">
        <v>108.44726538804252</v>
      </c>
      <c r="B171" s="15">
        <v>127.80699101055006</v>
      </c>
      <c r="C171" s="15">
        <v>117.89136177305295</v>
      </c>
      <c r="D171" s="15">
        <v>124.30850080946811</v>
      </c>
      <c r="E171" s="15"/>
    </row>
    <row r="172" spans="1:5" ht="15.75">
      <c r="A172" s="16">
        <v>87.606573651646613</v>
      </c>
      <c r="B172" s="15">
        <v>111.28513201689429</v>
      </c>
      <c r="C172" s="15">
        <v>98.408213565937785</v>
      </c>
      <c r="D172" s="15">
        <v>123.47915193715266</v>
      </c>
      <c r="E172" s="15"/>
    </row>
    <row r="173" spans="1:5" ht="15.75">
      <c r="A173" s="16">
        <v>95.037919653128711</v>
      </c>
      <c r="B173" s="15">
        <v>105.68115512632517</v>
      </c>
      <c r="C173" s="15">
        <v>97.830865033108694</v>
      </c>
      <c r="D173" s="15">
        <v>90.844587875727711</v>
      </c>
      <c r="E173" s="15"/>
    </row>
    <row r="174" spans="1:5" ht="15.75">
      <c r="A174" s="16">
        <v>93.674756506550239</v>
      </c>
      <c r="B174" s="15">
        <v>110.29759775815364</v>
      </c>
      <c r="C174" s="15">
        <v>108.71190178295933</v>
      </c>
      <c r="D174" s="15">
        <v>68.449797842339422</v>
      </c>
      <c r="E174" s="15"/>
    </row>
    <row r="175" spans="1:5" ht="15.75">
      <c r="A175" s="16">
        <v>105.20449174763371</v>
      </c>
      <c r="B175" s="15">
        <v>89.977801288858927</v>
      </c>
      <c r="C175" s="15">
        <v>121.47742322455315</v>
      </c>
      <c r="D175" s="15">
        <v>128.29031298435325</v>
      </c>
      <c r="E175" s="15"/>
    </row>
    <row r="176" spans="1:5" ht="15.75">
      <c r="A176" s="16">
        <v>87.254891590254147</v>
      </c>
      <c r="B176" s="15">
        <v>84.892721521617887</v>
      </c>
      <c r="C176" s="15">
        <v>163.49234664693881</v>
      </c>
      <c r="D176" s="15">
        <v>80.744950117070857</v>
      </c>
      <c r="E176" s="15"/>
    </row>
    <row r="177" spans="1:5" ht="15.75">
      <c r="A177" s="16">
        <v>92.502340159092</v>
      </c>
      <c r="B177" s="15">
        <v>75.505997447925211</v>
      </c>
      <c r="C177" s="15">
        <v>102.19944925441951</v>
      </c>
      <c r="D177" s="15">
        <v>70.846502709576953</v>
      </c>
      <c r="E177" s="15"/>
    </row>
    <row r="178" spans="1:5" ht="15.75">
      <c r="A178" s="16">
        <v>101.53623244480627</v>
      </c>
      <c r="B178" s="15">
        <v>94.913736529355219</v>
      </c>
      <c r="C178" s="15">
        <v>127.47639751527231</v>
      </c>
      <c r="D178" s="15">
        <v>72.375319395155202</v>
      </c>
      <c r="E178" s="15"/>
    </row>
    <row r="179" spans="1:5" ht="15.75">
      <c r="A179" s="16">
        <v>106.28795360896106</v>
      </c>
      <c r="B179" s="15">
        <v>81.569373191149452</v>
      </c>
      <c r="C179" s="15">
        <v>151.80798233891437</v>
      </c>
      <c r="D179" s="15">
        <v>96.541708672481263</v>
      </c>
      <c r="E179" s="15"/>
    </row>
    <row r="180" spans="1:5" ht="15.75">
      <c r="A180" s="16">
        <v>103.66685272368272</v>
      </c>
      <c r="B180" s="15">
        <v>95.494563367913088</v>
      </c>
      <c r="C180" s="15">
        <v>110.95851109465684</v>
      </c>
      <c r="D180" s="15">
        <v>36.47083820215471</v>
      </c>
      <c r="E180" s="15"/>
    </row>
    <row r="181" spans="1:5" ht="15.75">
      <c r="A181" s="16">
        <v>110.86331923082184</v>
      </c>
      <c r="B181" s="15">
        <v>124.01659151107083</v>
      </c>
      <c r="C181" s="15">
        <v>111.27445986224984</v>
      </c>
      <c r="D181" s="15">
        <v>111.9946219142264</v>
      </c>
      <c r="E181" s="15"/>
    </row>
    <row r="182" spans="1:5" ht="15.75">
      <c r="A182" s="16">
        <v>109.28875688572361</v>
      </c>
      <c r="B182" s="15">
        <v>114.09121302859262</v>
      </c>
      <c r="C182" s="15">
        <v>109.55426661019487</v>
      </c>
      <c r="D182" s="15">
        <v>79.245971780812852</v>
      </c>
      <c r="E182" s="15"/>
    </row>
    <row r="183" spans="1:5" ht="15.75">
      <c r="A183" s="16">
        <v>108.21791693658724</v>
      </c>
      <c r="B183" s="15">
        <v>110.57009169909406</v>
      </c>
      <c r="C183" s="15">
        <v>132.93528807481039</v>
      </c>
      <c r="D183" s="15">
        <v>67.072935434487135</v>
      </c>
      <c r="E183" s="15"/>
    </row>
    <row r="184" spans="1:5" ht="15.75">
      <c r="A184" s="16">
        <v>102.21630355707703</v>
      </c>
      <c r="B184" s="15">
        <v>79.206396598101492</v>
      </c>
      <c r="C184" s="15">
        <v>124.86411743740291</v>
      </c>
      <c r="D184" s="15">
        <v>128.87686253018273</v>
      </c>
      <c r="E184" s="15"/>
    </row>
    <row r="185" spans="1:5" ht="15.75">
      <c r="A185" s="16">
        <v>84.982617101792357</v>
      </c>
      <c r="B185" s="15">
        <v>125.8755534616455</v>
      </c>
      <c r="C185" s="15">
        <v>124.19676460678488</v>
      </c>
      <c r="D185" s="15">
        <v>125.90030831885315</v>
      </c>
      <c r="E185" s="15"/>
    </row>
    <row r="186" spans="1:5" ht="15.75">
      <c r="A186" s="16">
        <v>98.782200768744133</v>
      </c>
      <c r="B186" s="15">
        <v>98.343306385322649</v>
      </c>
      <c r="C186" s="15">
        <v>118.21483228263787</v>
      </c>
      <c r="D186" s="15">
        <v>46.677625832734293</v>
      </c>
      <c r="E186" s="15"/>
    </row>
    <row r="187" spans="1:5" ht="15.75">
      <c r="A187" s="16">
        <v>103.88815621312233</v>
      </c>
      <c r="B187" s="15">
        <v>83.502664989970299</v>
      </c>
      <c r="C187" s="15">
        <v>116.55943669635462</v>
      </c>
      <c r="D187" s="15">
        <v>114.43729568603658</v>
      </c>
      <c r="E187" s="15"/>
    </row>
    <row r="188" spans="1:5" ht="15.75">
      <c r="A188" s="16">
        <v>91.707539094619506</v>
      </c>
      <c r="B188" s="15">
        <v>100.61206698683236</v>
      </c>
      <c r="C188" s="15">
        <v>124.97222231383489</v>
      </c>
      <c r="D188" s="15">
        <v>93.996392712972465</v>
      </c>
      <c r="E188" s="15"/>
    </row>
    <row r="189" spans="1:5" ht="15.75">
      <c r="A189" s="16">
        <v>93.425810631634931</v>
      </c>
      <c r="B189" s="15">
        <v>126.05875295097348</v>
      </c>
      <c r="C189" s="15">
        <v>141.80922743321958</v>
      </c>
      <c r="D189" s="15">
        <v>100.13470419077066</v>
      </c>
      <c r="E189" s="15"/>
    </row>
    <row r="190" spans="1:5" ht="15.75">
      <c r="A190" s="16">
        <v>102.76409087348384</v>
      </c>
      <c r="B190" s="15">
        <v>93.238353391745932</v>
      </c>
      <c r="C190" s="15">
        <v>145.64057615340289</v>
      </c>
      <c r="D190" s="15">
        <v>85.380357384372019</v>
      </c>
      <c r="E190" s="15"/>
    </row>
    <row r="191" spans="1:5" ht="15.75">
      <c r="A191" s="16">
        <v>96.755921471049078</v>
      </c>
      <c r="B191" s="15">
        <v>100.07309773593533</v>
      </c>
      <c r="C191" s="15">
        <v>102.5024387789756</v>
      </c>
      <c r="D191" s="15">
        <v>79.8716210882219</v>
      </c>
      <c r="E191" s="15"/>
    </row>
    <row r="192" spans="1:5" ht="15.75">
      <c r="A192" s="16">
        <v>102.96066837233866</v>
      </c>
      <c r="B192" s="15">
        <v>99.569267404922357</v>
      </c>
      <c r="C192" s="15">
        <v>135.42342758802874</v>
      </c>
      <c r="D192" s="15">
        <v>110.39732463476639</v>
      </c>
      <c r="E192" s="15"/>
    </row>
    <row r="193" spans="1:5" ht="15.75">
      <c r="A193" s="16">
        <v>113.2526676344753</v>
      </c>
      <c r="B193" s="15">
        <v>100.51925472251924</v>
      </c>
      <c r="C193" s="15">
        <v>158.8626976903015</v>
      </c>
      <c r="D193" s="15">
        <v>102.10168139835787</v>
      </c>
      <c r="E193" s="15"/>
    </row>
    <row r="194" spans="1:5" ht="15.75">
      <c r="A194" s="16">
        <v>96.374169332142401</v>
      </c>
      <c r="B194" s="15">
        <v>102.03957897079476</v>
      </c>
      <c r="C194" s="15">
        <v>130.94265768368132</v>
      </c>
      <c r="D194" s="15">
        <v>57.412717909107869</v>
      </c>
      <c r="E194" s="15"/>
    </row>
    <row r="195" spans="1:5" ht="15.75">
      <c r="A195" s="16">
        <v>98.944098081580023</v>
      </c>
      <c r="B195" s="15">
        <v>84.066885310994621</v>
      </c>
      <c r="C195" s="15">
        <v>88.732798931721391</v>
      </c>
      <c r="D195" s="15">
        <v>103.83697684787876</v>
      </c>
      <c r="E195" s="15"/>
    </row>
    <row r="196" spans="1:5" ht="15.75">
      <c r="A196" s="16">
        <v>105.44908158934732</v>
      </c>
      <c r="B196" s="15">
        <v>128.13493322591398</v>
      </c>
      <c r="C196" s="15">
        <v>108.94438725171653</v>
      </c>
      <c r="D196" s="15">
        <v>84.669091892413917</v>
      </c>
      <c r="E196" s="15"/>
    </row>
    <row r="197" spans="1:5" ht="15.75">
      <c r="A197" s="16">
        <v>105.14556989588755</v>
      </c>
      <c r="B197" s="15">
        <v>110.13689888600311</v>
      </c>
      <c r="C197" s="15">
        <v>111.83683631421673</v>
      </c>
      <c r="D197" s="15">
        <v>90.513557112137732</v>
      </c>
      <c r="E197" s="15"/>
    </row>
    <row r="198" spans="1:5" ht="15.75">
      <c r="A198" s="16">
        <v>87.951033353652974</v>
      </c>
      <c r="B198" s="15">
        <v>104.88415040254608</v>
      </c>
      <c r="C198" s="15">
        <v>126.02375384915945</v>
      </c>
      <c r="D198" s="15">
        <v>105.81926672029454</v>
      </c>
      <c r="E198" s="15"/>
    </row>
    <row r="199" spans="1:5" ht="15.75">
      <c r="A199" s="16">
        <v>92.102120864331027</v>
      </c>
      <c r="B199" s="15">
        <v>102.1130565167482</v>
      </c>
      <c r="C199" s="15">
        <v>117.78014769934089</v>
      </c>
      <c r="D199" s="15">
        <v>101.24034559678421</v>
      </c>
      <c r="E199" s="15"/>
    </row>
    <row r="200" spans="1:5" ht="15.75">
      <c r="A200" s="16">
        <v>96.379718454591057</v>
      </c>
      <c r="B200" s="15">
        <v>102.85429551809102</v>
      </c>
      <c r="C200" s="15">
        <v>139.87821908762612</v>
      </c>
      <c r="D200" s="15">
        <v>99.919485594347179</v>
      </c>
      <c r="E200" s="15"/>
    </row>
    <row r="201" spans="1:5" ht="15.75">
      <c r="A201" s="16">
        <v>96.596580143574329</v>
      </c>
      <c r="B201" s="15">
        <v>106.10960819622619</v>
      </c>
      <c r="C201" s="15">
        <v>94.608747659384562</v>
      </c>
      <c r="D201" s="15">
        <v>78.25426358463119</v>
      </c>
      <c r="E201" s="15"/>
    </row>
    <row r="202" spans="1:5" ht="15.75">
      <c r="A202" s="16">
        <v>110.4956808246186</v>
      </c>
      <c r="B202" s="15">
        <v>115.43787193392632</v>
      </c>
      <c r="C202" s="15">
        <v>126.50772029434734</v>
      </c>
      <c r="D202" s="15">
        <v>71.179463933935949</v>
      </c>
      <c r="E202" s="15"/>
    </row>
    <row r="203" spans="1:5" ht="15.75">
      <c r="A203" s="16">
        <v>114.31978810310852</v>
      </c>
      <c r="B203" s="15">
        <v>92.781911382223825</v>
      </c>
      <c r="C203" s="15">
        <v>109.23838805195487</v>
      </c>
      <c r="D203" s="15">
        <v>75.272927575815629</v>
      </c>
      <c r="E203" s="15"/>
    </row>
    <row r="204" spans="1:5" ht="15.75">
      <c r="A204" s="16">
        <v>88.43542843673049</v>
      </c>
      <c r="B204" s="15">
        <v>68.388013785755675</v>
      </c>
      <c r="C204" s="15">
        <v>114.42261437628645</v>
      </c>
      <c r="D204" s="15">
        <v>71.64456945787947</v>
      </c>
      <c r="E204" s="15"/>
    </row>
    <row r="205" spans="1:5" ht="15.75">
      <c r="A205" s="16">
        <v>113.1697286373651</v>
      </c>
      <c r="B205" s="15">
        <v>101.83741389264469</v>
      </c>
      <c r="C205" s="15">
        <v>116.97196851611693</v>
      </c>
      <c r="D205" s="15">
        <v>65.697659598987457</v>
      </c>
      <c r="E205" s="15"/>
    </row>
    <row r="206" spans="1:5" ht="15.75">
      <c r="A206" s="16">
        <v>105.04308690022981</v>
      </c>
      <c r="B206" s="15">
        <v>92.290816554373123</v>
      </c>
      <c r="C206" s="15">
        <v>103.43934075758057</v>
      </c>
      <c r="D206" s="15">
        <v>68.887280674550766</v>
      </c>
      <c r="E206" s="15"/>
    </row>
    <row r="207" spans="1:5" ht="15.75">
      <c r="A207" s="16">
        <v>88.181903898720293</v>
      </c>
      <c r="B207" s="15">
        <v>114.27158669184792</v>
      </c>
      <c r="C207" s="15">
        <v>131.70260803571523</v>
      </c>
      <c r="D207" s="15">
        <v>75.022184145160509</v>
      </c>
      <c r="E207" s="15"/>
    </row>
    <row r="208" spans="1:5" ht="15.75">
      <c r="A208" s="16">
        <v>111.66479995114855</v>
      </c>
      <c r="B208" s="15">
        <v>104.80049430117901</v>
      </c>
      <c r="C208" s="15">
        <v>122.07979550786376</v>
      </c>
      <c r="D208" s="15">
        <v>112.19982408318288</v>
      </c>
      <c r="E208" s="15"/>
    </row>
    <row r="209" spans="1:5" ht="15.75">
      <c r="A209" s="16">
        <v>103.14728800009334</v>
      </c>
      <c r="B209" s="15">
        <v>133.86606361402755</v>
      </c>
      <c r="C209" s="15">
        <v>109.00721406543425</v>
      </c>
      <c r="D209" s="15">
        <v>93.976040849162246</v>
      </c>
      <c r="E209" s="15"/>
    </row>
    <row r="210" spans="1:5" ht="15.75">
      <c r="A210" s="16">
        <v>101.0663652762446</v>
      </c>
      <c r="B210" s="15">
        <v>101.57993523205846</v>
      </c>
      <c r="C210" s="15">
        <v>139.49740017716863</v>
      </c>
      <c r="D210" s="15">
        <v>101.52009245528006</v>
      </c>
      <c r="E210" s="15"/>
    </row>
    <row r="211" spans="1:5" ht="15.75">
      <c r="A211" s="16">
        <v>117.98067558155481</v>
      </c>
      <c r="B211" s="15">
        <v>114.38098962930212</v>
      </c>
      <c r="C211" s="15">
        <v>137.55908975654165</v>
      </c>
      <c r="D211" s="15">
        <v>103.71825156153704</v>
      </c>
      <c r="E211" s="15"/>
    </row>
    <row r="212" spans="1:5" ht="15.75">
      <c r="A212" s="16">
        <v>92.278470335094198</v>
      </c>
      <c r="B212" s="15">
        <v>107.35889635456033</v>
      </c>
      <c r="C212" s="15">
        <v>124.61153758272872</v>
      </c>
      <c r="D212" s="15">
        <v>84.888602922438849</v>
      </c>
      <c r="E212" s="15"/>
    </row>
    <row r="213" spans="1:5" ht="15.75">
      <c r="A213" s="16">
        <v>116.2828668431132</v>
      </c>
      <c r="B213" s="15">
        <v>95.023555191608011</v>
      </c>
      <c r="C213" s="15">
        <v>152.31933859590754</v>
      </c>
      <c r="D213" s="15">
        <v>83.501205159740266</v>
      </c>
      <c r="E213" s="15"/>
    </row>
    <row r="214" spans="1:5" ht="15.75">
      <c r="A214" s="16">
        <v>93.760079652844297</v>
      </c>
      <c r="B214" s="15">
        <v>84.103413034347341</v>
      </c>
      <c r="C214" s="15">
        <v>111.51450087326111</v>
      </c>
      <c r="D214" s="15">
        <v>58.113321543407892</v>
      </c>
      <c r="E214" s="15"/>
    </row>
    <row r="215" spans="1:5" ht="15.75">
      <c r="A215" s="16">
        <v>112.29405070543521</v>
      </c>
      <c r="B215" s="15">
        <v>101.10521071201219</v>
      </c>
      <c r="C215" s="15">
        <v>118.23917634590089</v>
      </c>
      <c r="D215" s="15">
        <v>78.145544503149722</v>
      </c>
      <c r="E215" s="15"/>
    </row>
    <row r="216" spans="1:5" ht="15.75">
      <c r="A216" s="16">
        <v>99.716828520007539</v>
      </c>
      <c r="B216" s="15">
        <v>98.339232515377262</v>
      </c>
      <c r="C216" s="15">
        <v>124.42190161582403</v>
      </c>
      <c r="D216" s="15">
        <v>113.48865522300002</v>
      </c>
      <c r="E216" s="15"/>
    </row>
    <row r="217" spans="1:5" ht="15.75">
      <c r="A217" s="16">
        <v>105.76604113228996</v>
      </c>
      <c r="B217" s="15">
        <v>108.93098998653841</v>
      </c>
      <c r="C217" s="15">
        <v>113.47816911984978</v>
      </c>
      <c r="D217" s="15">
        <v>65.551544640959492</v>
      </c>
      <c r="E217" s="15"/>
    </row>
    <row r="218" spans="1:5" ht="15.75">
      <c r="A218" s="16">
        <v>96.443608278610782</v>
      </c>
      <c r="B218" s="15">
        <v>105.23689772202829</v>
      </c>
      <c r="C218" s="15">
        <v>151.91083421550502</v>
      </c>
      <c r="D218" s="15">
        <v>79.644839207793439</v>
      </c>
      <c r="E218" s="15"/>
    </row>
    <row r="219" spans="1:5" ht="15.75">
      <c r="A219" s="16">
        <v>106.19715605441229</v>
      </c>
      <c r="B219" s="15">
        <v>89.778356057200881</v>
      </c>
      <c r="C219" s="15">
        <v>110.69042066191628</v>
      </c>
      <c r="D219" s="15">
        <v>98.163478804684701</v>
      </c>
      <c r="E219" s="15"/>
    </row>
    <row r="220" spans="1:5" ht="15.75">
      <c r="A220" s="16">
        <v>98.851035481777672</v>
      </c>
      <c r="B220" s="15">
        <v>116.46361031632182</v>
      </c>
      <c r="C220" s="15">
        <v>151.33594429685218</v>
      </c>
      <c r="D220" s="15">
        <v>79.330516325234157</v>
      </c>
      <c r="E220" s="15"/>
    </row>
    <row r="221" spans="1:5" ht="15.75">
      <c r="A221" s="16">
        <v>98.264574116262793</v>
      </c>
      <c r="B221" s="15">
        <v>102.66906631719621</v>
      </c>
      <c r="C221" s="15">
        <v>153.11403962909367</v>
      </c>
      <c r="D221" s="15">
        <v>102.71369896211127</v>
      </c>
      <c r="E221" s="15"/>
    </row>
    <row r="222" spans="1:5" ht="15.75">
      <c r="A222" s="16">
        <v>98.703228008167798</v>
      </c>
      <c r="B222" s="15">
        <v>109.7264501725931</v>
      </c>
      <c r="C222" s="15">
        <v>107.67798998774083</v>
      </c>
      <c r="D222" s="15">
        <v>80.553472865977938</v>
      </c>
      <c r="E222" s="15"/>
    </row>
    <row r="223" spans="1:5" ht="15.75">
      <c r="A223" s="16">
        <v>99.348669690533598</v>
      </c>
      <c r="B223" s="15">
        <v>111.76724665131701</v>
      </c>
      <c r="C223" s="15">
        <v>129.99592465809542</v>
      </c>
      <c r="D223" s="15">
        <v>81.402478670190703</v>
      </c>
      <c r="E223" s="15"/>
    </row>
    <row r="224" spans="1:5" ht="15.75">
      <c r="A224" s="16">
        <v>73.605851279216949</v>
      </c>
      <c r="B224" s="15">
        <v>88.169009814384935</v>
      </c>
      <c r="C224" s="15">
        <v>156.88336898722923</v>
      </c>
      <c r="D224" s="15">
        <v>98.113731142012739</v>
      </c>
      <c r="E224" s="15"/>
    </row>
    <row r="225" spans="1:5" ht="15.75">
      <c r="A225" s="16">
        <v>103.76579940186161</v>
      </c>
      <c r="B225" s="15">
        <v>102.60014358264016</v>
      </c>
      <c r="C225" s="15">
        <v>149.41144030485134</v>
      </c>
      <c r="D225" s="15">
        <v>95.507146994526693</v>
      </c>
      <c r="E225" s="15"/>
    </row>
    <row r="226" spans="1:5" ht="15.75">
      <c r="A226" s="16">
        <v>97.334997429845771</v>
      </c>
      <c r="B226" s="15">
        <v>114.29789742812204</v>
      </c>
      <c r="C226" s="15">
        <v>142.81448739752136</v>
      </c>
      <c r="D226" s="15">
        <v>107.64545135703543</v>
      </c>
      <c r="E226" s="15"/>
    </row>
    <row r="227" spans="1:5" ht="15.75">
      <c r="A227" s="16">
        <v>92.738363182610328</v>
      </c>
      <c r="B227" s="15">
        <v>93.719932737661793</v>
      </c>
      <c r="C227" s="15">
        <v>125.5934468018495</v>
      </c>
      <c r="D227" s="15">
        <v>71.974833754330803</v>
      </c>
      <c r="E227" s="15"/>
    </row>
    <row r="228" spans="1:5" ht="15.75">
      <c r="A228" s="16">
        <v>100.08133874834471</v>
      </c>
      <c r="B228" s="15">
        <v>124.47930982441449</v>
      </c>
      <c r="C228" s="15">
        <v>130.04903344034915</v>
      </c>
      <c r="D228" s="15">
        <v>82.118850224310336</v>
      </c>
      <c r="E228" s="15"/>
    </row>
    <row r="229" spans="1:5" ht="15.75">
      <c r="A229" s="16">
        <v>79.991236359353479</v>
      </c>
      <c r="B229" s="15">
        <v>102.86058037752923</v>
      </c>
      <c r="C229" s="15">
        <v>140.14657203907745</v>
      </c>
      <c r="D229" s="15">
        <v>86.234820074400886</v>
      </c>
      <c r="E229" s="15"/>
    </row>
    <row r="230" spans="1:5" ht="15.75">
      <c r="A230" s="16">
        <v>120.99353197365872</v>
      </c>
      <c r="B230" s="15">
        <v>98.103149168883874</v>
      </c>
      <c r="C230" s="15">
        <v>151.54845362605442</v>
      </c>
      <c r="D230" s="15">
        <v>75.136031890173172</v>
      </c>
      <c r="E230" s="15"/>
    </row>
    <row r="231" spans="1:5" ht="15.75">
      <c r="A231" s="16">
        <v>103.77963056766362</v>
      </c>
      <c r="B231" s="15">
        <v>102.45428414814342</v>
      </c>
      <c r="C231" s="15">
        <v>108.46031474657138</v>
      </c>
      <c r="D231" s="15">
        <v>116.92637697757959</v>
      </c>
      <c r="E231" s="15"/>
    </row>
    <row r="232" spans="1:5" ht="15.75">
      <c r="A232" s="16">
        <v>83.764524047558098</v>
      </c>
      <c r="B232" s="15">
        <v>92.966752139921027</v>
      </c>
      <c r="C232" s="15">
        <v>158.05841518187549</v>
      </c>
      <c r="D232" s="15">
        <v>94.527667277651517</v>
      </c>
      <c r="E232" s="15"/>
    </row>
    <row r="233" spans="1:5" ht="15.75">
      <c r="A233" s="16">
        <v>106.91427092942831</v>
      </c>
      <c r="B233" s="15">
        <v>100.99091940626295</v>
      </c>
      <c r="C233" s="15">
        <v>121.84762007763652</v>
      </c>
      <c r="D233" s="15">
        <v>72.35541816235127</v>
      </c>
      <c r="E233" s="15"/>
    </row>
    <row r="234" spans="1:5" ht="15.75">
      <c r="A234" s="16">
        <v>107.24918844159106</v>
      </c>
      <c r="B234" s="15">
        <v>142.86546520233969</v>
      </c>
      <c r="C234" s="15">
        <v>97.339748940419213</v>
      </c>
      <c r="D234" s="15">
        <v>86.987801736063375</v>
      </c>
      <c r="E234" s="15"/>
    </row>
    <row r="235" spans="1:5" ht="15.75">
      <c r="A235" s="16">
        <v>90.75159988632322</v>
      </c>
      <c r="B235" s="15">
        <v>115.11322257769621</v>
      </c>
      <c r="C235" s="15">
        <v>147.44519548933113</v>
      </c>
      <c r="D235" s="15">
        <v>122.05980189464185</v>
      </c>
      <c r="E235" s="15"/>
    </row>
    <row r="236" spans="1:5" ht="15.75">
      <c r="A236" s="16">
        <v>121.87306039127179</v>
      </c>
      <c r="B236" s="15">
        <v>76.747091240952159</v>
      </c>
      <c r="C236" s="15">
        <v>108.97791127579239</v>
      </c>
      <c r="D236" s="15">
        <v>101.1003960387086</v>
      </c>
      <c r="E236" s="15"/>
    </row>
    <row r="237" spans="1:5" ht="15.75">
      <c r="A237" s="16">
        <v>88.13191739466788</v>
      </c>
      <c r="B237" s="15">
        <v>108.05706780008109</v>
      </c>
      <c r="C237" s="15">
        <v>123.53589154697033</v>
      </c>
      <c r="D237" s="15">
        <v>81.707316842658884</v>
      </c>
      <c r="E237" s="15"/>
    </row>
    <row r="238" spans="1:5" ht="15.75">
      <c r="A238" s="16">
        <v>104.56917518243927</v>
      </c>
      <c r="B238" s="15">
        <v>88.206334070014236</v>
      </c>
      <c r="C238" s="15">
        <v>85.391550305365627</v>
      </c>
      <c r="D238" s="15">
        <v>71.305578549333859</v>
      </c>
      <c r="E238" s="15"/>
    </row>
    <row r="239" spans="1:5" ht="15.75">
      <c r="A239" s="16">
        <v>116.90422536313463</v>
      </c>
      <c r="B239" s="15">
        <v>102.65064527513914</v>
      </c>
      <c r="C239" s="15">
        <v>108.19223612458586</v>
      </c>
      <c r="D239" s="15">
        <v>105.50472572280114</v>
      </c>
      <c r="E239" s="15"/>
    </row>
    <row r="240" spans="1:5" ht="15.75">
      <c r="A240" s="16">
        <v>106.34058072083121</v>
      </c>
      <c r="B240" s="15">
        <v>131.48111855807656</v>
      </c>
      <c r="C240" s="15">
        <v>127.97718179678554</v>
      </c>
      <c r="D240" s="15">
        <v>61.798960970980943</v>
      </c>
      <c r="E240" s="15"/>
    </row>
    <row r="241" spans="1:5" ht="15.75">
      <c r="A241" s="16">
        <v>99.757207604517362</v>
      </c>
      <c r="B241" s="15">
        <v>99.478822778627318</v>
      </c>
      <c r="C241" s="15">
        <v>127.35973908463052</v>
      </c>
      <c r="D241" s="15">
        <v>97.899441107421126</v>
      </c>
      <c r="E241" s="15"/>
    </row>
    <row r="242" spans="1:5" ht="15.75">
      <c r="A242" s="16">
        <v>108.89574840834939</v>
      </c>
      <c r="B242" s="15">
        <v>87.75123291883915</v>
      </c>
      <c r="C242" s="15">
        <v>101.10174704474275</v>
      </c>
      <c r="D242" s="15">
        <v>104.42860979680404</v>
      </c>
      <c r="E242" s="15"/>
    </row>
    <row r="243" spans="1:5" ht="15.75">
      <c r="A243" s="16">
        <v>107.19329599294838</v>
      </c>
      <c r="B243" s="15">
        <v>106.23067486574769</v>
      </c>
      <c r="C243" s="15">
        <v>126.70253123906718</v>
      </c>
      <c r="D243" s="15">
        <v>34.761804565880539</v>
      </c>
      <c r="E243" s="15"/>
    </row>
    <row r="244" spans="1:5" ht="15.75">
      <c r="A244" s="16">
        <v>92.637276786894063</v>
      </c>
      <c r="B244" s="15">
        <v>113.20375662939455</v>
      </c>
      <c r="C244" s="15">
        <v>92.517406696720172</v>
      </c>
      <c r="D244" s="15">
        <v>90.575525129742118</v>
      </c>
      <c r="E244" s="15"/>
    </row>
    <row r="245" spans="1:5" ht="15.75">
      <c r="A245" s="16">
        <v>96.291237733430535</v>
      </c>
      <c r="B245" s="15">
        <v>107.83573244908098</v>
      </c>
      <c r="C245" s="15">
        <v>125.65136760216546</v>
      </c>
      <c r="D245" s="15">
        <v>142.7553934499656</v>
      </c>
      <c r="E245" s="15"/>
    </row>
    <row r="246" spans="1:5" ht="15.75">
      <c r="A246" s="16">
        <v>80.268369719738075</v>
      </c>
      <c r="B246" s="15">
        <v>96.15542863099904</v>
      </c>
      <c r="C246" s="15">
        <v>133.57421223898882</v>
      </c>
      <c r="D246" s="15">
        <v>114.85667919484968</v>
      </c>
      <c r="E246" s="15"/>
    </row>
    <row r="247" spans="1:5" ht="15.75">
      <c r="A247" s="16">
        <v>102.86528854084622</v>
      </c>
      <c r="B247" s="15">
        <v>91.052845687249828</v>
      </c>
      <c r="C247" s="15">
        <v>138.06985426473375</v>
      </c>
      <c r="D247" s="15">
        <v>127.73082196350174</v>
      </c>
      <c r="E247" s="15"/>
    </row>
    <row r="248" spans="1:5" ht="15.75">
      <c r="A248" s="16">
        <v>115.81543646153705</v>
      </c>
      <c r="B248" s="15">
        <v>107.37076277215465</v>
      </c>
      <c r="C248" s="15">
        <v>144.06326498798308</v>
      </c>
      <c r="D248" s="15">
        <v>100.6977250374689</v>
      </c>
      <c r="E248" s="15"/>
    </row>
    <row r="249" spans="1:5" ht="15.75">
      <c r="A249" s="16">
        <v>99.37611118346581</v>
      </c>
      <c r="B249" s="15">
        <v>76.125824088882155</v>
      </c>
      <c r="C249" s="15">
        <v>94.132495157032281</v>
      </c>
      <c r="D249" s="15">
        <v>105.11267436547769</v>
      </c>
      <c r="E249" s="15"/>
    </row>
    <row r="250" spans="1:5" ht="15.75">
      <c r="A250" s="16">
        <v>100.71778436438308</v>
      </c>
      <c r="B250" s="15">
        <v>101.69789286272248</v>
      </c>
      <c r="C250" s="15">
        <v>134.48005900395401</v>
      </c>
      <c r="D250" s="15">
        <v>106.29894240245221</v>
      </c>
      <c r="E250" s="15"/>
    </row>
    <row r="251" spans="1:5" ht="15.75">
      <c r="A251" s="16">
        <v>119.59937840854309</v>
      </c>
      <c r="B251" s="15">
        <v>115.00121473804938</v>
      </c>
      <c r="C251" s="15">
        <v>132.2114683031316</v>
      </c>
      <c r="D251" s="15">
        <v>84.960930836876969</v>
      </c>
      <c r="E251" s="15"/>
    </row>
    <row r="252" spans="1:5" ht="15.75">
      <c r="A252" s="16">
        <v>94.545328552646879</v>
      </c>
      <c r="B252" s="15">
        <v>96.944269468855282</v>
      </c>
      <c r="C252" s="15">
        <v>166.90777791098412</v>
      </c>
      <c r="D252" s="15">
        <v>82.961869112244813</v>
      </c>
      <c r="E252" s="15"/>
    </row>
    <row r="253" spans="1:5" ht="15.75">
      <c r="A253" s="16">
        <v>82.822839000135673</v>
      </c>
      <c r="B253" s="15">
        <v>90.213731395925834</v>
      </c>
      <c r="C253" s="15">
        <v>132.84289096890802</v>
      </c>
      <c r="D253" s="15">
        <v>65.769143795256468</v>
      </c>
      <c r="E253" s="15"/>
    </row>
    <row r="254" spans="1:5" ht="15.75">
      <c r="A254" s="16">
        <v>103.0696971845714</v>
      </c>
      <c r="B254" s="15">
        <v>119.49911236326329</v>
      </c>
      <c r="C254" s="15">
        <v>128.08068242151762</v>
      </c>
      <c r="D254" s="15">
        <v>85.64047427839796</v>
      </c>
      <c r="E254" s="15"/>
    </row>
    <row r="255" spans="1:5" ht="15.75">
      <c r="A255" s="16">
        <v>92.053117776379167</v>
      </c>
      <c r="B255" s="15">
        <v>68.316624702595163</v>
      </c>
      <c r="C255" s="15">
        <v>134.13227034513966</v>
      </c>
      <c r="D255" s="15">
        <v>101.85173453857601</v>
      </c>
      <c r="E255" s="15"/>
    </row>
    <row r="256" spans="1:5" ht="15.75">
      <c r="A256" s="16">
        <v>119.73492256922782</v>
      </c>
      <c r="B256" s="15">
        <v>79.817966040229749</v>
      </c>
      <c r="C256" s="15">
        <v>139.53063777947818</v>
      </c>
      <c r="D256" s="15">
        <v>90.422458429662811</v>
      </c>
      <c r="E256" s="15"/>
    </row>
    <row r="257" spans="1:5" ht="15.75">
      <c r="A257" s="16">
        <v>86.504740921049006</v>
      </c>
      <c r="B257" s="15">
        <v>87.552731297569153</v>
      </c>
      <c r="C257" s="15">
        <v>106.26657221187088</v>
      </c>
      <c r="D257" s="15">
        <v>112.85108961195647</v>
      </c>
      <c r="E257" s="15"/>
    </row>
    <row r="258" spans="1:5" ht="15.75">
      <c r="A258" s="16">
        <v>110.61797926919894</v>
      </c>
      <c r="B258" s="15">
        <v>94.754181898116485</v>
      </c>
      <c r="C258" s="15">
        <v>116.30074942741544</v>
      </c>
      <c r="D258" s="15">
        <v>90.232037655943031</v>
      </c>
      <c r="E258" s="15"/>
    </row>
    <row r="259" spans="1:5" ht="15.75">
      <c r="A259" s="16">
        <v>89.281901698973343</v>
      </c>
      <c r="B259" s="15">
        <v>104.22136963751996</v>
      </c>
      <c r="C259" s="15">
        <v>138.53069209745286</v>
      </c>
      <c r="D259" s="15">
        <v>55.673442581513655</v>
      </c>
      <c r="E259" s="15"/>
    </row>
    <row r="260" spans="1:5" ht="15.75">
      <c r="A260" s="16">
        <v>96.426327806148038</v>
      </c>
      <c r="B260" s="15">
        <v>82.111894499951177</v>
      </c>
      <c r="C260" s="15">
        <v>118.2386324635786</v>
      </c>
      <c r="D260" s="15">
        <v>100.63030702474975</v>
      </c>
      <c r="E260" s="15"/>
    </row>
    <row r="261" spans="1:5" ht="15.75">
      <c r="A261" s="16">
        <v>119.38850510009615</v>
      </c>
      <c r="B261" s="15">
        <v>81.073467303218649</v>
      </c>
      <c r="C261" s="15">
        <v>131.80102337441326</v>
      </c>
      <c r="D261" s="15">
        <v>82.687549471734201</v>
      </c>
      <c r="E261" s="15"/>
    </row>
    <row r="262" spans="1:5" ht="15.75">
      <c r="A262" s="16">
        <v>98.073707298630097</v>
      </c>
      <c r="B262" s="15">
        <v>116.84523336010102</v>
      </c>
      <c r="C262" s="15">
        <v>131.03981317394755</v>
      </c>
      <c r="D262" s="15">
        <v>121.76998519453832</v>
      </c>
      <c r="E262" s="15"/>
    </row>
    <row r="263" spans="1:5" ht="15.75">
      <c r="A263" s="16">
        <v>91.421405505690245</v>
      </c>
      <c r="B263" s="15">
        <v>120.13948965489476</v>
      </c>
      <c r="C263" s="15">
        <v>137.64920592954013</v>
      </c>
      <c r="D263" s="15">
        <v>80.862850462187907</v>
      </c>
      <c r="E263" s="15"/>
    </row>
    <row r="264" spans="1:5" ht="15.75">
      <c r="A264" s="16">
        <v>94.071643559806262</v>
      </c>
      <c r="B264" s="15">
        <v>60.981222120608436</v>
      </c>
      <c r="C264" s="15">
        <v>144.15383794173522</v>
      </c>
      <c r="D264" s="15">
        <v>77.91941608312527</v>
      </c>
      <c r="E264" s="15"/>
    </row>
    <row r="265" spans="1:5" ht="15.75">
      <c r="A265" s="16">
        <v>105.40716996675883</v>
      </c>
      <c r="B265" s="15">
        <v>94.070500853382555</v>
      </c>
      <c r="C265" s="15">
        <v>155.7356271340268</v>
      </c>
      <c r="D265" s="15">
        <v>102.72877213291167</v>
      </c>
      <c r="E265" s="15"/>
    </row>
    <row r="266" spans="1:5" ht="15.75">
      <c r="A266" s="16">
        <v>114.31062644664394</v>
      </c>
      <c r="B266" s="15">
        <v>106.03622994520947</v>
      </c>
      <c r="C266" s="15">
        <v>117.75993176170232</v>
      </c>
      <c r="D266" s="15">
        <v>111.83600657051898</v>
      </c>
      <c r="E266" s="15"/>
    </row>
    <row r="267" spans="1:5" ht="15.75">
      <c r="A267" s="16">
        <v>115.85137103842271</v>
      </c>
      <c r="B267" s="15">
        <v>112.40443478388897</v>
      </c>
      <c r="C267" s="15">
        <v>122.24924283223118</v>
      </c>
      <c r="D267" s="15">
        <v>74.170163011393697</v>
      </c>
      <c r="E267" s="15"/>
    </row>
    <row r="268" spans="1:5" ht="15.75">
      <c r="A268" s="16">
        <v>97.297153156381455</v>
      </c>
      <c r="B268" s="15">
        <v>112.472569396067</v>
      </c>
      <c r="C268" s="15">
        <v>121.94961468265433</v>
      </c>
      <c r="D268" s="15">
        <v>50.68207784322567</v>
      </c>
      <c r="E268" s="15"/>
    </row>
    <row r="269" spans="1:5" ht="15.75">
      <c r="A269" s="16">
        <v>97.074346271830336</v>
      </c>
      <c r="B269" s="15">
        <v>109.11696672844187</v>
      </c>
      <c r="C269" s="15">
        <v>145.59659455867404</v>
      </c>
      <c r="D269" s="15">
        <v>68.546165555068228</v>
      </c>
      <c r="E269" s="15"/>
    </row>
    <row r="270" spans="1:5" ht="15.75">
      <c r="A270" s="16">
        <v>98.160924173134845</v>
      </c>
      <c r="B270" s="15">
        <v>95.771209984553707</v>
      </c>
      <c r="C270" s="15">
        <v>139.49177736299703</v>
      </c>
      <c r="D270" s="15">
        <v>65.954956356284811</v>
      </c>
      <c r="E270" s="15"/>
    </row>
    <row r="271" spans="1:5" ht="15.75">
      <c r="A271" s="16">
        <v>101.47971047641704</v>
      </c>
      <c r="B271" s="15">
        <v>82.481981534021998</v>
      </c>
      <c r="C271" s="15">
        <v>143.12377623492125</v>
      </c>
      <c r="D271" s="15">
        <v>118.4006369771339</v>
      </c>
      <c r="E271" s="15"/>
    </row>
    <row r="272" spans="1:5" ht="15.75">
      <c r="A272" s="16">
        <v>102.55279565209321</v>
      </c>
      <c r="B272" s="15">
        <v>71.191265434583784</v>
      </c>
      <c r="C272" s="15">
        <v>130.69166780215937</v>
      </c>
      <c r="D272" s="15">
        <v>115.48413333580356</v>
      </c>
      <c r="E272" s="15"/>
    </row>
    <row r="273" spans="1:5" ht="15.75">
      <c r="A273" s="16">
        <v>86.830357499513866</v>
      </c>
      <c r="B273" s="15">
        <v>85.756988052628458</v>
      </c>
      <c r="C273" s="15">
        <v>77.724423391777009</v>
      </c>
      <c r="D273" s="15">
        <v>67.971616524920364</v>
      </c>
      <c r="E273" s="15"/>
    </row>
    <row r="274" spans="1:5" ht="15.75">
      <c r="A274" s="16">
        <v>97.945586364238579</v>
      </c>
      <c r="B274" s="15">
        <v>95.678248153467393</v>
      </c>
      <c r="C274" s="15">
        <v>130.05486677693625</v>
      </c>
      <c r="D274" s="15">
        <v>106.64070286023843</v>
      </c>
      <c r="E274" s="15"/>
    </row>
    <row r="275" spans="1:5" ht="15.75">
      <c r="A275" s="16">
        <v>108.88360416772116</v>
      </c>
      <c r="B275" s="15">
        <v>106.53506389195968</v>
      </c>
      <c r="C275" s="15">
        <v>131.99369736961444</v>
      </c>
      <c r="D275" s="15">
        <v>78.821791472654468</v>
      </c>
      <c r="E275" s="15"/>
    </row>
    <row r="276" spans="1:5" ht="15.75">
      <c r="A276" s="16">
        <v>102.99229343687557</v>
      </c>
      <c r="B276" s="15">
        <v>84.798152072329458</v>
      </c>
      <c r="C276" s="15">
        <v>96.871185296413387</v>
      </c>
      <c r="D276" s="15">
        <v>91.548044279994656</v>
      </c>
      <c r="E276" s="15"/>
    </row>
    <row r="277" spans="1:5" ht="15.75">
      <c r="A277" s="16">
        <v>104.12949500588411</v>
      </c>
      <c r="B277" s="15">
        <v>79.398673367995798</v>
      </c>
      <c r="C277" s="15">
        <v>139.19327692133834</v>
      </c>
      <c r="D277" s="15">
        <v>32.816694594265527</v>
      </c>
      <c r="E277" s="15"/>
    </row>
    <row r="278" spans="1:5" ht="15.75">
      <c r="A278" s="16">
        <v>99.710567828827834</v>
      </c>
      <c r="B278" s="15">
        <v>79.485193414120658</v>
      </c>
      <c r="C278" s="15">
        <v>109.31696975064256</v>
      </c>
      <c r="D278" s="15">
        <v>64.575050875481566</v>
      </c>
      <c r="E278" s="15"/>
    </row>
    <row r="279" spans="1:5" ht="15.75">
      <c r="A279" s="16">
        <v>89.407299412135899</v>
      </c>
      <c r="B279" s="15">
        <v>100.51252088377396</v>
      </c>
      <c r="C279" s="15">
        <v>160.9620513929201</v>
      </c>
      <c r="D279" s="15">
        <v>68.324111645927132</v>
      </c>
      <c r="E279" s="15"/>
    </row>
    <row r="280" spans="1:5" ht="15.75">
      <c r="A280" s="16">
        <v>94.695913282384936</v>
      </c>
      <c r="B280" s="15">
        <v>107.34349001086798</v>
      </c>
      <c r="C280" s="15">
        <v>135.29953696252619</v>
      </c>
      <c r="D280" s="15">
        <v>88.248297607782433</v>
      </c>
      <c r="E280" s="15"/>
    </row>
    <row r="281" spans="1:5" ht="15.75">
      <c r="A281" s="16">
        <v>99.326664482282467</v>
      </c>
      <c r="B281" s="15">
        <v>74.670355054854554</v>
      </c>
      <c r="C281" s="15">
        <v>142.65940258218848</v>
      </c>
      <c r="D281" s="15">
        <v>113.82276901136947</v>
      </c>
      <c r="E281" s="15"/>
    </row>
    <row r="282" spans="1:5" ht="15.75">
      <c r="A282" s="16">
        <v>105.53482348126977</v>
      </c>
      <c r="B282" s="15">
        <v>94.489968518422529</v>
      </c>
      <c r="C282" s="15">
        <v>173.15205226393573</v>
      </c>
      <c r="D282" s="15">
        <v>122.84126460051539</v>
      </c>
      <c r="E282" s="15"/>
    </row>
    <row r="283" spans="1:5" ht="15.75">
      <c r="A283" s="16">
        <v>83.791643063398169</v>
      </c>
      <c r="B283" s="15">
        <v>101.02434964674103</v>
      </c>
      <c r="C283" s="15">
        <v>123.98300494638761</v>
      </c>
      <c r="D283" s="15">
        <v>87.512029273347025</v>
      </c>
      <c r="E283" s="15"/>
    </row>
    <row r="284" spans="1:5" ht="15.75">
      <c r="A284" s="16">
        <v>98.263011386200105</v>
      </c>
      <c r="B284" s="15">
        <v>115.17589896076288</v>
      </c>
      <c r="C284" s="15">
        <v>140.82420944763498</v>
      </c>
      <c r="D284" s="15">
        <v>125.50396418820355</v>
      </c>
      <c r="E284" s="15"/>
    </row>
    <row r="285" spans="1:5" ht="15.75">
      <c r="A285" s="16">
        <v>114.4111892500689</v>
      </c>
      <c r="B285" s="15">
        <v>103.65515144972051</v>
      </c>
      <c r="C285" s="15">
        <v>164.14981299226952</v>
      </c>
      <c r="D285" s="15">
        <v>97.900724908959091</v>
      </c>
      <c r="E285" s="15"/>
    </row>
    <row r="286" spans="1:5" ht="15.75">
      <c r="A286" s="16">
        <v>118.69608700536673</v>
      </c>
      <c r="B286" s="15">
        <v>107.28471596340796</v>
      </c>
      <c r="C286" s="15">
        <v>134.51945177849325</v>
      </c>
      <c r="D286" s="15">
        <v>66.231941054871868</v>
      </c>
      <c r="E286" s="15"/>
    </row>
    <row r="287" spans="1:5" ht="15.75">
      <c r="A287" s="16">
        <v>109.94701078266758</v>
      </c>
      <c r="B287" s="15">
        <v>126.93576945989662</v>
      </c>
      <c r="C287" s="15">
        <v>127.02943412276682</v>
      </c>
      <c r="D287" s="15">
        <v>99.027588183480475</v>
      </c>
      <c r="E287" s="15"/>
    </row>
    <row r="288" spans="1:5" ht="15.75">
      <c r="A288" s="16">
        <v>83.103318805518711</v>
      </c>
      <c r="B288" s="15">
        <v>84.273258102717818</v>
      </c>
      <c r="C288" s="15">
        <v>125.79011699924649</v>
      </c>
      <c r="D288" s="15">
        <v>57.680224907591082</v>
      </c>
      <c r="E288" s="15"/>
    </row>
    <row r="289" spans="1:5" ht="15.75">
      <c r="A289" s="16">
        <v>106.68422744297459</v>
      </c>
      <c r="B289" s="15">
        <v>117.91053487869476</v>
      </c>
      <c r="C289" s="15">
        <v>126.16116208824337</v>
      </c>
      <c r="D289" s="15">
        <v>39.818655952620929</v>
      </c>
      <c r="E289" s="15"/>
    </row>
    <row r="290" spans="1:5" ht="15.75">
      <c r="A290" s="16">
        <v>108.22235965452478</v>
      </c>
      <c r="B290" s="15">
        <v>98.506786940083657</v>
      </c>
      <c r="C290" s="15">
        <v>134.22559427079364</v>
      </c>
      <c r="D290" s="15">
        <v>95.434519174409616</v>
      </c>
      <c r="E290" s="15"/>
    </row>
    <row r="291" spans="1:5" ht="15.75">
      <c r="A291" s="16">
        <v>90.074930044755774</v>
      </c>
      <c r="B291" s="15">
        <v>90.226325629208759</v>
      </c>
      <c r="C291" s="15">
        <v>142.51743711398603</v>
      </c>
      <c r="D291" s="15">
        <v>50.531959090710643</v>
      </c>
      <c r="E291" s="15"/>
    </row>
    <row r="292" spans="1:5" ht="15.75">
      <c r="A292" s="16">
        <v>108.68023279971908</v>
      </c>
      <c r="B292" s="15">
        <v>96.049030584430284</v>
      </c>
      <c r="C292" s="15">
        <v>152.56424095455259</v>
      </c>
      <c r="D292" s="15">
        <v>87.686509228041132</v>
      </c>
      <c r="E292" s="15"/>
    </row>
    <row r="293" spans="1:5" ht="15.75">
      <c r="A293" s="16">
        <v>117.01675115893408</v>
      </c>
      <c r="B293" s="15">
        <v>113.16324547335057</v>
      </c>
      <c r="C293" s="15">
        <v>129.59176466362123</v>
      </c>
      <c r="D293" s="15">
        <v>100.99529965953593</v>
      </c>
      <c r="E293" s="15"/>
    </row>
    <row r="294" spans="1:5" ht="15.75">
      <c r="A294" s="16">
        <v>96.970181612766737</v>
      </c>
      <c r="B294" s="15">
        <v>102.8681694466286</v>
      </c>
      <c r="C294" s="15">
        <v>167.24382359541892</v>
      </c>
      <c r="D294" s="15">
        <v>116.35925765256729</v>
      </c>
      <c r="E294" s="15"/>
    </row>
    <row r="295" spans="1:5" ht="15.75">
      <c r="A295" s="16">
        <v>101.88518187988507</v>
      </c>
      <c r="B295" s="15">
        <v>124.3963700720542</v>
      </c>
      <c r="C295" s="15">
        <v>149.61247904094535</v>
      </c>
      <c r="D295" s="15">
        <v>80.44822742789961</v>
      </c>
      <c r="E295" s="15"/>
    </row>
    <row r="296" spans="1:5" ht="15.75">
      <c r="A296" s="16">
        <v>99.694751185160158</v>
      </c>
      <c r="B296" s="15">
        <v>123.85077853884354</v>
      </c>
      <c r="C296" s="15">
        <v>161.07821726573093</v>
      </c>
      <c r="D296" s="15">
        <v>69.796302709141855</v>
      </c>
      <c r="E296" s="15"/>
    </row>
    <row r="297" spans="1:5" ht="15.75">
      <c r="A297" s="16">
        <v>108.80895255377823</v>
      </c>
      <c r="B297" s="15">
        <v>107.76053329298065</v>
      </c>
      <c r="C297" s="15">
        <v>139.01360104006812</v>
      </c>
      <c r="D297" s="15">
        <v>134.39060087868029</v>
      </c>
      <c r="E297" s="15"/>
    </row>
    <row r="298" spans="1:5" ht="15.75">
      <c r="A298" s="16">
        <v>119.18335906572111</v>
      </c>
      <c r="B298" s="15">
        <v>93.793558853212744</v>
      </c>
      <c r="C298" s="15">
        <v>84.333324885824368</v>
      </c>
      <c r="D298" s="15">
        <v>60.331147902707016</v>
      </c>
      <c r="E298" s="15"/>
    </row>
    <row r="299" spans="1:5" ht="15.75">
      <c r="A299" s="16">
        <v>105.15919619766692</v>
      </c>
      <c r="B299" s="15">
        <v>121.5171683842641</v>
      </c>
      <c r="C299" s="15">
        <v>133.51314585464138</v>
      </c>
      <c r="D299" s="15">
        <v>96.488355420552807</v>
      </c>
      <c r="E299" s="15"/>
    </row>
    <row r="300" spans="1:5" ht="15.75">
      <c r="A300" s="16">
        <v>109.31607876086105</v>
      </c>
      <c r="B300" s="15">
        <v>101.18587419646587</v>
      </c>
      <c r="C300" s="15">
        <v>116.94992673543538</v>
      </c>
      <c r="D300" s="15">
        <v>100.5673047359096</v>
      </c>
      <c r="E300" s="15"/>
    </row>
    <row r="301" spans="1:5" ht="15.75">
      <c r="A301" s="16">
        <v>100.72496187098636</v>
      </c>
      <c r="B301" s="15">
        <v>96.552341408971643</v>
      </c>
      <c r="C301" s="15">
        <v>106.151171944623</v>
      </c>
      <c r="D301" s="15">
        <v>63.079155607687198</v>
      </c>
      <c r="E301" s="15"/>
    </row>
    <row r="302" spans="1:5" ht="15.75">
      <c r="A302" s="16">
        <v>93.914648468489759</v>
      </c>
      <c r="B302" s="15">
        <v>92.995833539680461</v>
      </c>
      <c r="C302" s="15">
        <v>142.58223211303402</v>
      </c>
      <c r="D302" s="15">
        <v>59.763160833006168</v>
      </c>
      <c r="E302" s="15"/>
    </row>
    <row r="303" spans="1:5" ht="15.75">
      <c r="A303" s="16">
        <v>108.00675547279184</v>
      </c>
      <c r="B303" s="15">
        <v>100.7757824883754</v>
      </c>
      <c r="C303" s="15">
        <v>151.26091040025926</v>
      </c>
      <c r="D303" s="15">
        <v>127.70139018397799</v>
      </c>
      <c r="E303" s="15"/>
    </row>
    <row r="304" spans="1:5" ht="15.75">
      <c r="A304" s="16">
        <v>95.445005159865559</v>
      </c>
      <c r="B304" s="15">
        <v>99.686733639094882</v>
      </c>
      <c r="C304" s="15">
        <v>131.93653054944434</v>
      </c>
      <c r="D304" s="15">
        <v>76.360617582543</v>
      </c>
      <c r="E304" s="15"/>
    </row>
    <row r="305" spans="1:5" ht="15.75">
      <c r="A305" s="16">
        <v>113.00032679716878</v>
      </c>
      <c r="B305" s="15">
        <v>86.211420289322405</v>
      </c>
      <c r="C305" s="15">
        <v>114.79692113969122</v>
      </c>
      <c r="D305" s="15">
        <v>93.376705577787789</v>
      </c>
      <c r="E305" s="15"/>
    </row>
    <row r="306" spans="1:5" ht="15.75">
      <c r="A306" s="16">
        <v>113.36460293413211</v>
      </c>
      <c r="B306" s="15">
        <v>101.40660523993574</v>
      </c>
      <c r="C306" s="15">
        <v>147.75665822020869</v>
      </c>
      <c r="D306" s="15">
        <v>74.579388509710043</v>
      </c>
      <c r="E306" s="15"/>
    </row>
    <row r="307" spans="1:5" ht="15.75">
      <c r="A307" s="16">
        <v>95.911607331095183</v>
      </c>
      <c r="B307" s="15">
        <v>81.149892736340234</v>
      </c>
      <c r="C307" s="15">
        <v>125.49388285018495</v>
      </c>
      <c r="D307" s="15">
        <v>100.62718001206008</v>
      </c>
      <c r="E307" s="15"/>
    </row>
    <row r="308" spans="1:5" ht="15.75">
      <c r="A308" s="16">
        <v>83.954253462457018</v>
      </c>
      <c r="B308" s="15">
        <v>94.117221677925045</v>
      </c>
      <c r="C308" s="15">
        <v>121.97086866587483</v>
      </c>
      <c r="D308" s="15">
        <v>90.024528273892201</v>
      </c>
      <c r="E308" s="15"/>
    </row>
    <row r="309" spans="1:5" ht="15.75">
      <c r="A309" s="16">
        <v>112.37894990845234</v>
      </c>
      <c r="B309" s="15">
        <v>123.05458461188437</v>
      </c>
      <c r="C309" s="15">
        <v>141.87748528744351</v>
      </c>
      <c r="D309" s="15">
        <v>65.140907957902527</v>
      </c>
      <c r="E309" s="15"/>
    </row>
    <row r="310" spans="1:5" ht="15.75">
      <c r="A310" s="16">
        <v>108.5387111685975</v>
      </c>
      <c r="B310" s="15">
        <v>100.35266027944658</v>
      </c>
      <c r="C310" s="15">
        <v>113.74383812043334</v>
      </c>
      <c r="D310" s="15">
        <v>88.1678038346422</v>
      </c>
      <c r="E310" s="15"/>
    </row>
    <row r="311" spans="1:5" ht="15.75">
      <c r="A311" s="16">
        <v>111.97511140586016</v>
      </c>
      <c r="B311" s="15">
        <v>79.938463492089795</v>
      </c>
      <c r="C311" s="15">
        <v>134.805990283445</v>
      </c>
      <c r="D311" s="15">
        <v>80.294342421643705</v>
      </c>
      <c r="E311" s="15"/>
    </row>
    <row r="312" spans="1:5" ht="15.75">
      <c r="A312" s="16">
        <v>101.39452190396128</v>
      </c>
      <c r="B312" s="15">
        <v>98.517872814801422</v>
      </c>
      <c r="C312" s="15">
        <v>136.26686353669584</v>
      </c>
      <c r="D312" s="15">
        <v>107.25449911848841</v>
      </c>
      <c r="E312" s="15"/>
    </row>
    <row r="313" spans="1:5" ht="15.75">
      <c r="A313" s="16">
        <v>95.321993268277083</v>
      </c>
      <c r="B313" s="15">
        <v>113.2937633223662</v>
      </c>
      <c r="C313" s="15">
        <v>118.37310715313833</v>
      </c>
      <c r="D313" s="15">
        <v>103.49084566713032</v>
      </c>
      <c r="E313" s="15"/>
    </row>
    <row r="314" spans="1:5" ht="15.75">
      <c r="A314" s="16">
        <v>100.17331324505676</v>
      </c>
      <c r="B314" s="15">
        <v>70.235872012580103</v>
      </c>
      <c r="C314" s="15">
        <v>145.74991094750658</v>
      </c>
      <c r="D314" s="15">
        <v>83.008565101727072</v>
      </c>
      <c r="E314" s="15"/>
    </row>
    <row r="315" spans="1:5" ht="15.75">
      <c r="A315" s="16">
        <v>95.88214165885347</v>
      </c>
      <c r="B315" s="15">
        <v>109.70190453219288</v>
      </c>
      <c r="C315" s="15">
        <v>92.386010213039071</v>
      </c>
      <c r="D315" s="15">
        <v>110.85465097960991</v>
      </c>
      <c r="E315" s="15"/>
    </row>
    <row r="316" spans="1:5" ht="15.75">
      <c r="A316" s="16">
        <v>88.509530822710758</v>
      </c>
      <c r="B316" s="15">
        <v>126.63000934268211</v>
      </c>
      <c r="C316" s="15">
        <v>137.90584879169501</v>
      </c>
      <c r="D316" s="15">
        <v>79.698618744350824</v>
      </c>
      <c r="E316" s="15"/>
    </row>
    <row r="317" spans="1:5" ht="15.75">
      <c r="A317" s="16">
        <v>71.699235944413431</v>
      </c>
      <c r="B317" s="15">
        <v>81.332993177119306</v>
      </c>
      <c r="C317" s="15">
        <v>151.8370170878768</v>
      </c>
      <c r="D317" s="15">
        <v>98.800212761096873</v>
      </c>
      <c r="E317" s="15"/>
    </row>
    <row r="318" spans="1:5" ht="15.75">
      <c r="A318" s="16">
        <v>107.83289846125967</v>
      </c>
      <c r="B318" s="15">
        <v>111.55555455565604</v>
      </c>
      <c r="C318" s="15">
        <v>133.6709166818423</v>
      </c>
      <c r="D318" s="15">
        <v>112.76293605855017</v>
      </c>
      <c r="E318" s="15"/>
    </row>
    <row r="319" spans="1:5" ht="15.75">
      <c r="A319" s="16">
        <v>102.8686522977921</v>
      </c>
      <c r="B319" s="15">
        <v>97.449462329313974</v>
      </c>
      <c r="C319" s="15">
        <v>131.24289033104333</v>
      </c>
      <c r="D319" s="15">
        <v>60.293973315629046</v>
      </c>
      <c r="E319" s="15"/>
    </row>
    <row r="320" spans="1:5" ht="15.75">
      <c r="A320" s="16">
        <v>109.46331590483851</v>
      </c>
      <c r="B320" s="15">
        <v>75.738824132577065</v>
      </c>
      <c r="C320" s="15">
        <v>107.96204998960093</v>
      </c>
      <c r="D320" s="15">
        <v>87.659397723064103</v>
      </c>
      <c r="E320" s="15"/>
    </row>
    <row r="321" spans="1:5" ht="15.75">
      <c r="A321" s="16">
        <v>104.5151078078618</v>
      </c>
      <c r="B321" s="15">
        <v>108.79230724868307</v>
      </c>
      <c r="C321" s="15">
        <v>113.75342921500078</v>
      </c>
      <c r="D321" s="15">
        <v>78.441525287422564</v>
      </c>
      <c r="E321" s="15"/>
    </row>
    <row r="322" spans="1:5" ht="15.75">
      <c r="A322" s="16">
        <v>111.01034170386583</v>
      </c>
      <c r="B322" s="15">
        <v>96.172694648123525</v>
      </c>
      <c r="C322" s="15">
        <v>125.59167200865886</v>
      </c>
      <c r="D322" s="15">
        <v>82.56164665164647</v>
      </c>
      <c r="E322" s="15"/>
    </row>
    <row r="323" spans="1:5" ht="15.75">
      <c r="A323" s="16">
        <v>83.4225951997837</v>
      </c>
      <c r="B323" s="15">
        <v>126.75866083095002</v>
      </c>
      <c r="C323" s="15">
        <v>93.56343900959132</v>
      </c>
      <c r="D323" s="15">
        <v>123.19812538860333</v>
      </c>
      <c r="E323" s="15"/>
    </row>
    <row r="324" spans="1:5" ht="15.75">
      <c r="A324" s="16">
        <v>107.56894095437133</v>
      </c>
      <c r="B324" s="15">
        <v>82.169955970391584</v>
      </c>
      <c r="C324" s="15">
        <v>145.35972506013763</v>
      </c>
      <c r="D324" s="15">
        <v>112.56941020713498</v>
      </c>
      <c r="E324" s="15"/>
    </row>
    <row r="325" spans="1:5" ht="15.75">
      <c r="A325" s="16">
        <v>96.194690688128048</v>
      </c>
      <c r="B325" s="15">
        <v>93.690199442710309</v>
      </c>
      <c r="C325" s="15">
        <v>137.11296908997497</v>
      </c>
      <c r="D325" s="15">
        <v>90.654652057202156</v>
      </c>
      <c r="E325" s="15"/>
    </row>
    <row r="326" spans="1:5" ht="15.75">
      <c r="A326" s="16">
        <v>99.571966499502196</v>
      </c>
      <c r="B326" s="15">
        <v>103.93914801418305</v>
      </c>
      <c r="C326" s="15">
        <v>130.14548660334526</v>
      </c>
      <c r="D326" s="15">
        <v>111.69280619109259</v>
      </c>
      <c r="E326" s="15"/>
    </row>
    <row r="327" spans="1:5" ht="15.75">
      <c r="A327" s="16">
        <v>88.784966432717738</v>
      </c>
      <c r="B327" s="15">
        <v>95.38760299498108</v>
      </c>
      <c r="C327" s="15">
        <v>138.65937616785686</v>
      </c>
      <c r="D327" s="15">
        <v>47.742197795776065</v>
      </c>
      <c r="E327" s="15"/>
    </row>
    <row r="328" spans="1:5" ht="15.75">
      <c r="A328" s="16">
        <v>106.03470315365939</v>
      </c>
      <c r="B328" s="15">
        <v>110.81829656558853</v>
      </c>
      <c r="C328" s="15">
        <v>147.59120550957618</v>
      </c>
      <c r="D328" s="15">
        <v>97.117383705869997</v>
      </c>
      <c r="E328" s="15"/>
    </row>
    <row r="329" spans="1:5" ht="15.75">
      <c r="A329" s="16">
        <v>89.099788059434104</v>
      </c>
      <c r="B329" s="15">
        <v>83.369949506680996</v>
      </c>
      <c r="C329" s="15">
        <v>100.58654835996208</v>
      </c>
      <c r="D329" s="15">
        <v>88.926354857170509</v>
      </c>
      <c r="E329" s="15"/>
    </row>
    <row r="330" spans="1:5" ht="15.75">
      <c r="A330" s="16">
        <v>114.73314075499843</v>
      </c>
      <c r="B330" s="15">
        <v>96.721734365422662</v>
      </c>
      <c r="C330" s="15">
        <v>128.93840065468112</v>
      </c>
      <c r="D330" s="15">
        <v>128.38199583871415</v>
      </c>
      <c r="E330" s="15"/>
    </row>
    <row r="331" spans="1:5" ht="15.75">
      <c r="A331" s="16">
        <v>87.279608159980171</v>
      </c>
      <c r="B331" s="15">
        <v>100.13228406047006</v>
      </c>
      <c r="C331" s="15">
        <v>126.8341410918822</v>
      </c>
      <c r="D331" s="15">
        <v>75.781702545333474</v>
      </c>
      <c r="E331" s="15"/>
    </row>
    <row r="332" spans="1:5" ht="15.75">
      <c r="A332" s="16">
        <v>104.52525381101054</v>
      </c>
      <c r="B332" s="15">
        <v>135.3672091207784</v>
      </c>
      <c r="C332" s="15">
        <v>115.8205057511509</v>
      </c>
      <c r="D332" s="15">
        <v>69.981736838946063</v>
      </c>
      <c r="E332" s="15"/>
    </row>
    <row r="333" spans="1:5" ht="15.75">
      <c r="A333" s="16">
        <v>108.05932530312248</v>
      </c>
      <c r="B333" s="15">
        <v>112.25163324727419</v>
      </c>
      <c r="C333" s="15">
        <v>128.30462552523727</v>
      </c>
      <c r="D333" s="15">
        <v>119.93035625417861</v>
      </c>
      <c r="E333" s="15"/>
    </row>
    <row r="334" spans="1:5" ht="15.75">
      <c r="A334" s="16">
        <v>102.27437168828715</v>
      </c>
      <c r="B334" s="15">
        <v>129.3556220288167</v>
      </c>
      <c r="C334" s="15">
        <v>141.52624029975982</v>
      </c>
      <c r="D334" s="15">
        <v>82.452810777914465</v>
      </c>
      <c r="E334" s="15"/>
    </row>
    <row r="335" spans="1:5" ht="15.75">
      <c r="A335" s="16">
        <v>112.18654934078245</v>
      </c>
      <c r="B335" s="15">
        <v>99.803558291887384</v>
      </c>
      <c r="C335" s="15">
        <v>127.84772038774008</v>
      </c>
      <c r="D335" s="15">
        <v>90.763432898035035</v>
      </c>
      <c r="E335" s="15"/>
    </row>
    <row r="336" spans="1:5" ht="15.75">
      <c r="A336" s="16">
        <v>103.53790827128364</v>
      </c>
      <c r="B336" s="15">
        <v>109.67948375418359</v>
      </c>
      <c r="C336" s="15">
        <v>94.529816421476198</v>
      </c>
      <c r="D336" s="15">
        <v>44.636104549488209</v>
      </c>
      <c r="E336" s="15"/>
    </row>
    <row r="337" spans="1:5" ht="15.75">
      <c r="A337" s="16">
        <v>100.05231648665927</v>
      </c>
      <c r="B337" s="15">
        <v>68.715750700994249</v>
      </c>
      <c r="C337" s="15">
        <v>116.97169604295823</v>
      </c>
      <c r="D337" s="15">
        <v>80.190233270036515</v>
      </c>
      <c r="E337" s="15"/>
    </row>
    <row r="338" spans="1:5" ht="15.75">
      <c r="A338" s="16">
        <v>98.408432258997891</v>
      </c>
      <c r="B338" s="15">
        <v>132.72760768828675</v>
      </c>
      <c r="C338" s="15">
        <v>137.15571713811983</v>
      </c>
      <c r="D338" s="15">
        <v>130.91820333963824</v>
      </c>
      <c r="E338" s="15"/>
    </row>
    <row r="339" spans="1:5" ht="15.75">
      <c r="A339" s="16">
        <v>75.899520219940086</v>
      </c>
      <c r="B339" s="15">
        <v>108.69139158035637</v>
      </c>
      <c r="C339" s="15">
        <v>137.65705028772004</v>
      </c>
      <c r="D339" s="15">
        <v>106.761651019076</v>
      </c>
      <c r="E339" s="15"/>
    </row>
    <row r="340" spans="1:5" ht="15.75">
      <c r="A340" s="16">
        <v>92.725169371766469</v>
      </c>
      <c r="B340" s="15">
        <v>107.77823203932826</v>
      </c>
      <c r="C340" s="15">
        <v>105.15069994983719</v>
      </c>
      <c r="D340" s="15">
        <v>97.368584544176429</v>
      </c>
      <c r="E340" s="15"/>
    </row>
    <row r="341" spans="1:5" ht="15.75">
      <c r="A341" s="16">
        <v>113.5820866554468</v>
      </c>
      <c r="B341" s="15">
        <v>108.22253871041312</v>
      </c>
      <c r="C341" s="15">
        <v>120.84886686560594</v>
      </c>
      <c r="D341" s="15">
        <v>84.290567579506614</v>
      </c>
      <c r="E341" s="15"/>
    </row>
    <row r="342" spans="1:5" ht="15.75">
      <c r="A342" s="16">
        <v>112.167862018714</v>
      </c>
      <c r="B342" s="15">
        <v>104.21114362706021</v>
      </c>
      <c r="C342" s="15">
        <v>139.10225151113877</v>
      </c>
      <c r="D342" s="15">
        <v>135.01240852952492</v>
      </c>
      <c r="E342" s="15"/>
    </row>
    <row r="343" spans="1:5" ht="15.75">
      <c r="A343" s="16">
        <v>93.585011306834076</v>
      </c>
      <c r="B343" s="15">
        <v>87.863091633897739</v>
      </c>
      <c r="C343" s="15">
        <v>128.45815276853614</v>
      </c>
      <c r="D343" s="15">
        <v>108.13044227922433</v>
      </c>
      <c r="E343" s="15"/>
    </row>
    <row r="344" spans="1:5" ht="15.75">
      <c r="A344" s="16">
        <v>114.05202543415385</v>
      </c>
      <c r="B344" s="15">
        <v>84.496422038887431</v>
      </c>
      <c r="C344" s="15">
        <v>116.25381157100492</v>
      </c>
      <c r="D344" s="15">
        <v>64.916714895053929</v>
      </c>
      <c r="E344" s="15"/>
    </row>
    <row r="345" spans="1:5" ht="15.75">
      <c r="A345" s="16">
        <v>94.70959468305864</v>
      </c>
      <c r="B345" s="15">
        <v>108.99415133247317</v>
      </c>
      <c r="C345" s="15">
        <v>127.90134374578201</v>
      </c>
      <c r="D345" s="15">
        <v>77.909340330626264</v>
      </c>
      <c r="E345" s="15"/>
    </row>
    <row r="346" spans="1:5" ht="15.75">
      <c r="A346" s="16">
        <v>100.43518117334429</v>
      </c>
      <c r="B346" s="15">
        <v>93.436009106972051</v>
      </c>
      <c r="C346" s="15">
        <v>111.87028940415757</v>
      </c>
      <c r="D346" s="15">
        <v>108.24004566055692</v>
      </c>
      <c r="E346" s="15"/>
    </row>
    <row r="347" spans="1:5" ht="15.75">
      <c r="A347" s="16">
        <v>116.93042448047777</v>
      </c>
      <c r="B347" s="15">
        <v>93.528813496652674</v>
      </c>
      <c r="C347" s="15">
        <v>124.80948508198821</v>
      </c>
      <c r="D347" s="15">
        <v>93.075764913754711</v>
      </c>
      <c r="E347" s="15"/>
    </row>
    <row r="348" spans="1:5" ht="15.75">
      <c r="A348" s="16">
        <v>100.80352247132964</v>
      </c>
      <c r="B348" s="15">
        <v>107.20205141891483</v>
      </c>
      <c r="C348" s="15">
        <v>75.619102565616458</v>
      </c>
      <c r="D348" s="15">
        <v>87.945963918548387</v>
      </c>
      <c r="E348" s="15"/>
    </row>
    <row r="349" spans="1:5" ht="15.75">
      <c r="A349" s="16">
        <v>93.404794264392876</v>
      </c>
      <c r="B349" s="15">
        <v>76.345133557487088</v>
      </c>
      <c r="C349" s="15">
        <v>145.70428132987558</v>
      </c>
      <c r="D349" s="15">
        <v>76.551763102179393</v>
      </c>
      <c r="E349" s="15"/>
    </row>
    <row r="350" spans="1:5" ht="15.75">
      <c r="A350" s="16">
        <v>83.968751251893536</v>
      </c>
      <c r="B350" s="15">
        <v>142.54206682261952</v>
      </c>
      <c r="C350" s="15">
        <v>136.90554234543697</v>
      </c>
      <c r="D350" s="15">
        <v>103.38590570905239</v>
      </c>
      <c r="E350" s="15"/>
    </row>
    <row r="351" spans="1:5" ht="15.75">
      <c r="A351" s="16">
        <v>118.52198264424487</v>
      </c>
      <c r="B351" s="15">
        <v>107.93218616936997</v>
      </c>
      <c r="C351" s="15">
        <v>152.64005447662612</v>
      </c>
      <c r="D351" s="15">
        <v>106.24389662254998</v>
      </c>
      <c r="E351" s="15"/>
    </row>
    <row r="352" spans="1:5" ht="15.75">
      <c r="A352" s="16">
        <v>116.30735581423437</v>
      </c>
      <c r="B352" s="15">
        <v>118.66287611156281</v>
      </c>
      <c r="C352" s="15">
        <v>150.51816997323044</v>
      </c>
      <c r="D352" s="15">
        <v>123.25773998597924</v>
      </c>
      <c r="E352" s="15"/>
    </row>
    <row r="353" spans="1:5" ht="15.75">
      <c r="A353" s="16">
        <v>98.233158986380431</v>
      </c>
      <c r="B353" s="15">
        <v>103.37548781593</v>
      </c>
      <c r="C353" s="15">
        <v>145.62018332481443</v>
      </c>
      <c r="D353" s="15">
        <v>134.40439473709489</v>
      </c>
      <c r="E353" s="15"/>
    </row>
    <row r="354" spans="1:5" ht="15.75">
      <c r="A354" s="16">
        <v>119.91455423691946</v>
      </c>
      <c r="B354" s="15">
        <v>80.624343221847994</v>
      </c>
      <c r="C354" s="15">
        <v>100.7316244435458</v>
      </c>
      <c r="D354" s="15">
        <v>98.731168327822161</v>
      </c>
      <c r="E354" s="15"/>
    </row>
    <row r="355" spans="1:5" ht="15.75">
      <c r="A355" s="16">
        <v>111.86589872054356</v>
      </c>
      <c r="B355" s="15">
        <v>99.41253862240842</v>
      </c>
      <c r="C355" s="15">
        <v>88.92924881062072</v>
      </c>
      <c r="D355" s="15">
        <v>85.007281652457323</v>
      </c>
      <c r="E355" s="15"/>
    </row>
    <row r="356" spans="1:5" ht="15.75">
      <c r="A356" s="16">
        <v>91.163895653670579</v>
      </c>
      <c r="B356" s="15">
        <v>99.565921835085192</v>
      </c>
      <c r="C356" s="15">
        <v>135.00627657035693</v>
      </c>
      <c r="D356" s="15">
        <v>97.671881042890618</v>
      </c>
      <c r="E356" s="15"/>
    </row>
    <row r="357" spans="1:5" ht="15.75">
      <c r="A357" s="16">
        <v>114.86253154456563</v>
      </c>
      <c r="B357" s="15">
        <v>95.037526756789248</v>
      </c>
      <c r="C357" s="15">
        <v>129.79962703176398</v>
      </c>
      <c r="D357" s="15">
        <v>85.282622038397449</v>
      </c>
      <c r="E357" s="15"/>
    </row>
    <row r="358" spans="1:5" ht="15.75">
      <c r="A358" s="16">
        <v>119.04208072519964</v>
      </c>
      <c r="B358" s="15">
        <v>112.51791555219484</v>
      </c>
      <c r="C358" s="15">
        <v>104.09136338552685</v>
      </c>
      <c r="D358" s="15">
        <v>101.51742730653837</v>
      </c>
      <c r="E358" s="15"/>
    </row>
    <row r="359" spans="1:5" ht="15.75">
      <c r="A359" s="16">
        <v>106.716725547534</v>
      </c>
      <c r="B359" s="15">
        <v>113.42572639146056</v>
      </c>
      <c r="C359" s="15">
        <v>106.59590389588516</v>
      </c>
      <c r="D359" s="15">
        <v>114.42237833524018</v>
      </c>
      <c r="E359" s="15"/>
    </row>
    <row r="360" spans="1:5" ht="15.75">
      <c r="A360" s="16">
        <v>94.465553005142056</v>
      </c>
      <c r="B360" s="15">
        <v>95.777292063650066</v>
      </c>
      <c r="C360" s="15">
        <v>92.304167641179902</v>
      </c>
      <c r="D360" s="15">
        <v>109.75391060848096</v>
      </c>
      <c r="E360" s="15"/>
    </row>
    <row r="361" spans="1:5" ht="15.75">
      <c r="A361" s="16">
        <v>97.036987685817166</v>
      </c>
      <c r="B361" s="15">
        <v>123.34134029720758</v>
      </c>
      <c r="C361" s="15">
        <v>139.76344193591785</v>
      </c>
      <c r="D361" s="15">
        <v>114.70226648231687</v>
      </c>
      <c r="E361" s="15"/>
    </row>
    <row r="362" spans="1:5" ht="15.75">
      <c r="A362" s="16">
        <v>94.044771254039006</v>
      </c>
      <c r="B362" s="15">
        <v>94.539671036136497</v>
      </c>
      <c r="C362" s="15">
        <v>118.52458701736737</v>
      </c>
      <c r="D362" s="15">
        <v>85.354056238577414</v>
      </c>
      <c r="E362" s="15"/>
    </row>
    <row r="363" spans="1:5" ht="15.75">
      <c r="A363" s="16">
        <v>90.639548617309629</v>
      </c>
      <c r="B363" s="15">
        <v>110.92473946246741</v>
      </c>
      <c r="C363" s="15">
        <v>120.0155582519983</v>
      </c>
      <c r="D363" s="15">
        <v>86.955887788639075</v>
      </c>
      <c r="E363" s="15"/>
    </row>
    <row r="364" spans="1:5" ht="15.75">
      <c r="A364" s="16">
        <v>109.00942120944137</v>
      </c>
      <c r="B364" s="15">
        <v>88.249306084099999</v>
      </c>
      <c r="C364" s="15">
        <v>142.70937192504221</v>
      </c>
      <c r="D364" s="15">
        <v>67.299209581341302</v>
      </c>
      <c r="E364" s="15"/>
    </row>
    <row r="365" spans="1:5" ht="15.75">
      <c r="A365" s="16">
        <v>102.75829580797904</v>
      </c>
      <c r="B365" s="15">
        <v>102.29827385777526</v>
      </c>
      <c r="C365" s="15">
        <v>125.09819977964867</v>
      </c>
      <c r="D365" s="15">
        <v>86.085832304382848</v>
      </c>
      <c r="E365" s="15"/>
    </row>
    <row r="366" spans="1:5" ht="15.75">
      <c r="A366" s="16">
        <v>93.864499212719466</v>
      </c>
      <c r="B366" s="15">
        <v>84.851367434004032</v>
      </c>
      <c r="C366" s="15">
        <v>145.24824739303313</v>
      </c>
      <c r="D366" s="15">
        <v>80.54077720451005</v>
      </c>
      <c r="E366" s="15"/>
    </row>
    <row r="367" spans="1:5" ht="15.75">
      <c r="A367" s="16">
        <v>109.88263574811299</v>
      </c>
      <c r="B367" s="15">
        <v>95.891116689591627</v>
      </c>
      <c r="C367" s="15">
        <v>110.48654457210318</v>
      </c>
      <c r="D367" s="15">
        <v>108.67501463710596</v>
      </c>
      <c r="E367" s="15"/>
    </row>
    <row r="368" spans="1:5" ht="15.75">
      <c r="A368" s="16">
        <v>97.715897579212196</v>
      </c>
      <c r="B368" s="15">
        <v>113.33371108259485</v>
      </c>
      <c r="C368" s="15">
        <v>125.0846193042662</v>
      </c>
      <c r="D368" s="15">
        <v>76.7625460964382</v>
      </c>
      <c r="E368" s="15"/>
    </row>
    <row r="369" spans="1:5" ht="15.75">
      <c r="A369" s="16">
        <v>96.185166866098371</v>
      </c>
      <c r="B369" s="15">
        <v>99.180769171971406</v>
      </c>
      <c r="C369" s="15">
        <v>130.56841954560241</v>
      </c>
      <c r="D369" s="15">
        <v>98.247496486101227</v>
      </c>
      <c r="E369" s="15"/>
    </row>
    <row r="370" spans="1:5" ht="15.75">
      <c r="A370" s="16">
        <v>114.45128578586719</v>
      </c>
      <c r="B370" s="15">
        <v>101.25963501164961</v>
      </c>
      <c r="C370" s="15">
        <v>140.5625165927006</v>
      </c>
      <c r="D370" s="15">
        <v>107.67800024303256</v>
      </c>
      <c r="E370" s="15"/>
    </row>
    <row r="371" spans="1:5" ht="15.75">
      <c r="A371" s="16">
        <v>93.979264157019315</v>
      </c>
      <c r="B371" s="15">
        <v>89.61587800857842</v>
      </c>
      <c r="C371" s="15">
        <v>103.35946004665288</v>
      </c>
      <c r="D371" s="15">
        <v>128.46807301062881</v>
      </c>
      <c r="E371" s="15"/>
    </row>
    <row r="372" spans="1:5" ht="15.75">
      <c r="A372" s="16">
        <v>98.88021800234128</v>
      </c>
      <c r="B372" s="15">
        <v>90.785083263517663</v>
      </c>
      <c r="C372" s="15">
        <v>120.92370669285515</v>
      </c>
      <c r="D372" s="15">
        <v>100.20084586907387</v>
      </c>
      <c r="E372" s="15"/>
    </row>
    <row r="373" spans="1:5" ht="15.75">
      <c r="A373" s="16">
        <v>93.643977288428459</v>
      </c>
      <c r="B373" s="15">
        <v>76.692858569066402</v>
      </c>
      <c r="C373" s="15">
        <v>129.88350573778575</v>
      </c>
      <c r="D373" s="15">
        <v>83.711693143987986</v>
      </c>
      <c r="E373" s="15"/>
    </row>
    <row r="374" spans="1:5" ht="15.75">
      <c r="A374" s="16">
        <v>106.78086253671495</v>
      </c>
      <c r="B374" s="15">
        <v>121.24180886855243</v>
      </c>
      <c r="C374" s="15">
        <v>123.7167958609632</v>
      </c>
      <c r="D374" s="15">
        <v>123.9578281985473</v>
      </c>
      <c r="E374" s="15"/>
    </row>
    <row r="375" spans="1:5" ht="15.75">
      <c r="A375" s="16">
        <v>85.258305321252692</v>
      </c>
      <c r="B375" s="15">
        <v>102.47964003921197</v>
      </c>
      <c r="C375" s="15">
        <v>119.64420771213327</v>
      </c>
      <c r="D375" s="15">
        <v>83.943876652432436</v>
      </c>
      <c r="E375" s="15"/>
    </row>
    <row r="376" spans="1:5" ht="15.75">
      <c r="A376" s="16">
        <v>108.63830177033265</v>
      </c>
      <c r="B376" s="15">
        <v>102.28460546063047</v>
      </c>
      <c r="C376" s="15">
        <v>145.30966609561915</v>
      </c>
      <c r="D376" s="15">
        <v>112.73243318337336</v>
      </c>
      <c r="E376" s="15"/>
    </row>
    <row r="377" spans="1:5" ht="15.75">
      <c r="A377" s="16">
        <v>100.5769282439303</v>
      </c>
      <c r="B377" s="15">
        <v>95.376033786328662</v>
      </c>
      <c r="C377" s="15">
        <v>127.95571175292366</v>
      </c>
      <c r="D377" s="15">
        <v>84.335574670296864</v>
      </c>
      <c r="E377" s="15"/>
    </row>
    <row r="378" spans="1:5" ht="15.75">
      <c r="A378" s="16">
        <v>111.05211205793921</v>
      </c>
      <c r="B378" s="15">
        <v>128.22093265098147</v>
      </c>
      <c r="C378" s="15">
        <v>117.66430065165991</v>
      </c>
      <c r="D378" s="15">
        <v>82.372171293661722</v>
      </c>
      <c r="E378" s="15"/>
    </row>
    <row r="379" spans="1:5" ht="15.75">
      <c r="A379" s="16">
        <v>87.850186928625362</v>
      </c>
      <c r="B379" s="15">
        <v>108.7453580579222</v>
      </c>
      <c r="C379" s="15">
        <v>150.8663328672867</v>
      </c>
      <c r="D379" s="15">
        <v>115.87024922150704</v>
      </c>
      <c r="E379" s="15"/>
    </row>
    <row r="380" spans="1:5" ht="15.75">
      <c r="A380" s="16">
        <v>83.138511822943428</v>
      </c>
      <c r="B380" s="15">
        <v>95.904333799501273</v>
      </c>
      <c r="C380" s="15">
        <v>114.14417364605924</v>
      </c>
      <c r="D380" s="15">
        <v>87.88101798740513</v>
      </c>
      <c r="E380" s="15"/>
    </row>
    <row r="381" spans="1:5" ht="15.75">
      <c r="A381" s="16">
        <v>96.112814383508294</v>
      </c>
      <c r="B381" s="15">
        <v>105.2572556882069</v>
      </c>
      <c r="C381" s="15">
        <v>120.46390660100883</v>
      </c>
      <c r="D381" s="15">
        <v>51.841915805857752</v>
      </c>
      <c r="E381" s="15"/>
    </row>
    <row r="382" spans="1:5" ht="15.75">
      <c r="A382" s="16">
        <v>84.280771314075764</v>
      </c>
      <c r="B382" s="15">
        <v>119.41489475268554</v>
      </c>
      <c r="C382" s="15">
        <v>137.74484018822477</v>
      </c>
      <c r="D382" s="15">
        <v>77.494160094920517</v>
      </c>
      <c r="E382" s="15"/>
    </row>
    <row r="383" spans="1:5" ht="15.75">
      <c r="A383" s="16">
        <v>92.217410517753251</v>
      </c>
      <c r="B383" s="15">
        <v>94.647126842551188</v>
      </c>
      <c r="C383" s="15">
        <v>113.741037690437</v>
      </c>
      <c r="D383" s="15">
        <v>112.18708294979365</v>
      </c>
      <c r="E383" s="15"/>
    </row>
    <row r="384" spans="1:5" ht="15.75">
      <c r="A384" s="16">
        <v>115.44135600346408</v>
      </c>
      <c r="B384" s="15">
        <v>94.189980336159351</v>
      </c>
      <c r="C384" s="15">
        <v>132.98752864012044</v>
      </c>
      <c r="D384" s="15">
        <v>77.82995015344909</v>
      </c>
      <c r="E384" s="15"/>
    </row>
    <row r="385" spans="1:5" ht="15.75">
      <c r="A385" s="16">
        <v>112.6570766775842</v>
      </c>
      <c r="B385" s="15">
        <v>113.42309928102736</v>
      </c>
      <c r="C385" s="15">
        <v>137.45533065676909</v>
      </c>
      <c r="D385" s="15">
        <v>89.421239771189676</v>
      </c>
      <c r="E385" s="15"/>
    </row>
    <row r="386" spans="1:5" ht="15.75">
      <c r="A386" s="16">
        <v>106.20830212693591</v>
      </c>
      <c r="B386" s="15">
        <v>88.114713650247722</v>
      </c>
      <c r="C386" s="15">
        <v>147.90215385199303</v>
      </c>
      <c r="D386" s="15">
        <v>107.38502841272748</v>
      </c>
      <c r="E386" s="15"/>
    </row>
    <row r="387" spans="1:5" ht="15.75">
      <c r="A387" s="16">
        <v>100.99915795178163</v>
      </c>
      <c r="B387" s="15">
        <v>135.10777753513139</v>
      </c>
      <c r="C387" s="15">
        <v>127.87968857174405</v>
      </c>
      <c r="D387" s="15">
        <v>70.121333551617226</v>
      </c>
      <c r="E387" s="15"/>
    </row>
    <row r="388" spans="1:5" ht="15.75">
      <c r="A388" s="16">
        <v>86.861764906933558</v>
      </c>
      <c r="B388" s="15">
        <v>92.254714077631661</v>
      </c>
      <c r="C388" s="15">
        <v>126.60606982274771</v>
      </c>
      <c r="D388" s="15">
        <v>106.86266832886417</v>
      </c>
      <c r="E388" s="15"/>
    </row>
    <row r="389" spans="1:5" ht="15.75">
      <c r="A389" s="16">
        <v>96.935805664236341</v>
      </c>
      <c r="B389" s="15">
        <v>93.192788432565976</v>
      </c>
      <c r="C389" s="15">
        <v>134.4548437468859</v>
      </c>
      <c r="D389" s="15">
        <v>91.65350425570864</v>
      </c>
      <c r="E389" s="15"/>
    </row>
    <row r="390" spans="1:5" ht="15.75">
      <c r="A390" s="16">
        <v>93.814454386267698</v>
      </c>
      <c r="B390" s="15">
        <v>97.771967164993612</v>
      </c>
      <c r="C390" s="15">
        <v>117.21918562907376</v>
      </c>
      <c r="D390" s="15">
        <v>109.80111692777541</v>
      </c>
      <c r="E390" s="15"/>
    </row>
    <row r="391" spans="1:5" ht="15.75">
      <c r="A391" s="16">
        <v>94.017912748745402</v>
      </c>
      <c r="B391" s="15">
        <v>89.837179115397703</v>
      </c>
      <c r="C391" s="15">
        <v>114.48558972450087</v>
      </c>
      <c r="D391" s="15">
        <v>83.459717835359015</v>
      </c>
      <c r="E391" s="15"/>
    </row>
    <row r="392" spans="1:5" ht="15.75">
      <c r="A392" s="16">
        <v>97.674870836561922</v>
      </c>
      <c r="B392" s="15">
        <v>88.395830868881831</v>
      </c>
      <c r="C392" s="15">
        <v>107.28113841313416</v>
      </c>
      <c r="D392" s="15">
        <v>83.629628296085912</v>
      </c>
      <c r="E392" s="15"/>
    </row>
    <row r="393" spans="1:5" ht="15.75">
      <c r="A393" s="16">
        <v>86.736141353162566</v>
      </c>
      <c r="B393" s="15">
        <v>94.710708344626937</v>
      </c>
      <c r="C393" s="15">
        <v>118.73632161979799</v>
      </c>
      <c r="D393" s="15">
        <v>73.216924912549075</v>
      </c>
      <c r="E393" s="15"/>
    </row>
    <row r="394" spans="1:5" ht="15.75">
      <c r="A394" s="16">
        <v>93.038754444796723</v>
      </c>
      <c r="B394" s="15">
        <v>112.98049962991854</v>
      </c>
      <c r="C394" s="15">
        <v>117.03516175993514</v>
      </c>
      <c r="D394" s="15">
        <v>92.840499011748534</v>
      </c>
      <c r="E394" s="15"/>
    </row>
    <row r="395" spans="1:5" ht="15.75">
      <c r="A395" s="16">
        <v>72.495739745312449</v>
      </c>
      <c r="B395" s="15">
        <v>99.409472636273222</v>
      </c>
      <c r="C395" s="15">
        <v>126.13289386826523</v>
      </c>
      <c r="D395" s="15">
        <v>102.63948862647112</v>
      </c>
      <c r="E395" s="15"/>
    </row>
    <row r="396" spans="1:5" ht="15.75">
      <c r="A396" s="16">
        <v>104.54560830419837</v>
      </c>
      <c r="B396" s="15">
        <v>95.919113472723438</v>
      </c>
      <c r="C396" s="15">
        <v>134.56991108555485</v>
      </c>
      <c r="D396" s="15">
        <v>114.04985891775823</v>
      </c>
      <c r="E396" s="15"/>
    </row>
    <row r="397" spans="1:5" ht="15.75">
      <c r="A397" s="16">
        <v>102.64618029711983</v>
      </c>
      <c r="B397" s="15">
        <v>86.953748003912779</v>
      </c>
      <c r="C397" s="15">
        <v>158.29879052566866</v>
      </c>
      <c r="D397" s="15">
        <v>102.05904384759492</v>
      </c>
      <c r="E397" s="15"/>
    </row>
    <row r="398" spans="1:5" ht="15.75">
      <c r="A398" s="16">
        <v>103.02143486771911</v>
      </c>
      <c r="B398" s="15">
        <v>75.427999356128339</v>
      </c>
      <c r="C398" s="15">
        <v>156.16023252946434</v>
      </c>
      <c r="D398" s="15">
        <v>67.236072088610399</v>
      </c>
      <c r="E398" s="15"/>
    </row>
    <row r="399" spans="1:5" ht="15.75">
      <c r="A399" s="16">
        <v>102.93815425447974</v>
      </c>
      <c r="B399" s="15">
        <v>74.510480056920869</v>
      </c>
      <c r="C399" s="15">
        <v>124.72403655033872</v>
      </c>
      <c r="D399" s="15">
        <v>99.438294689582563</v>
      </c>
      <c r="E399" s="15"/>
    </row>
    <row r="400" spans="1:5" ht="15.75">
      <c r="A400" s="16">
        <v>112.73548784681111</v>
      </c>
      <c r="B400" s="15">
        <v>98.99808472150653</v>
      </c>
      <c r="C400" s="15">
        <v>145.80227516009927</v>
      </c>
      <c r="D400" s="15">
        <v>135.34353689343561</v>
      </c>
      <c r="E400" s="15"/>
    </row>
    <row r="401" spans="1:5" ht="15.75">
      <c r="A401" s="16">
        <v>94.727772125202137</v>
      </c>
      <c r="B401" s="15">
        <v>83.1925891248261</v>
      </c>
      <c r="C401" s="15">
        <v>123.34982079352699</v>
      </c>
      <c r="D401" s="15">
        <v>92.756268416627563</v>
      </c>
      <c r="E401" s="15"/>
    </row>
    <row r="402" spans="1:5" ht="15.75">
      <c r="A402" s="16">
        <v>105.15246947182391</v>
      </c>
      <c r="B402" s="15">
        <v>101.03832374821877</v>
      </c>
      <c r="C402" s="15">
        <v>159.51530043586217</v>
      </c>
      <c r="D402" s="15">
        <v>46.304003521703407</v>
      </c>
      <c r="E402" s="15"/>
    </row>
    <row r="403" spans="1:5" ht="15.75">
      <c r="A403" s="16">
        <v>77.638938036477612</v>
      </c>
      <c r="B403" s="15">
        <v>88.050089034715029</v>
      </c>
      <c r="C403" s="15">
        <v>129.39924151138484</v>
      </c>
      <c r="D403" s="15">
        <v>59.422187984017683</v>
      </c>
      <c r="E403" s="15"/>
    </row>
    <row r="404" spans="1:5" ht="15.75">
      <c r="A404" s="16">
        <v>99.168183843693214</v>
      </c>
      <c r="B404" s="15">
        <v>117.18146861583136</v>
      </c>
      <c r="C404" s="15">
        <v>123.72935190118142</v>
      </c>
      <c r="D404" s="15">
        <v>96.427561164296094</v>
      </c>
      <c r="E404" s="15"/>
    </row>
    <row r="405" spans="1:5" ht="15.75">
      <c r="A405" s="16">
        <v>104.45233819851865</v>
      </c>
      <c r="B405" s="15">
        <v>74.812633979013299</v>
      </c>
      <c r="C405" s="15">
        <v>151.01060269225854</v>
      </c>
      <c r="D405" s="15">
        <v>84.191800833258412</v>
      </c>
      <c r="E405" s="15"/>
    </row>
    <row r="406" spans="1:5" ht="15.75">
      <c r="A406" s="16">
        <v>101.98425101223165</v>
      </c>
      <c r="B406" s="15">
        <v>101.4565130707922</v>
      </c>
      <c r="C406" s="15">
        <v>141.36276914641712</v>
      </c>
      <c r="D406" s="15">
        <v>82.998272777450666</v>
      </c>
      <c r="E406" s="15"/>
    </row>
    <row r="407" spans="1:5" ht="15.75">
      <c r="A407" s="16">
        <v>106.32639120934186</v>
      </c>
      <c r="B407" s="15">
        <v>94.194070848777756</v>
      </c>
      <c r="C407" s="15">
        <v>155.15932873035467</v>
      </c>
      <c r="D407" s="15">
        <v>50.86037128092471</v>
      </c>
      <c r="E407" s="15"/>
    </row>
    <row r="408" spans="1:5" ht="15.75">
      <c r="A408" s="16">
        <v>108.99337431809499</v>
      </c>
      <c r="B408" s="15">
        <v>94.848775902795524</v>
      </c>
      <c r="C408" s="15">
        <v>148.34563443861839</v>
      </c>
      <c r="D408" s="15">
        <v>83.547821193553773</v>
      </c>
      <c r="E408" s="15"/>
    </row>
    <row r="409" spans="1:5" ht="15.75">
      <c r="A409" s="16">
        <v>97.943127393824625</v>
      </c>
      <c r="B409" s="15">
        <v>95.12441620211689</v>
      </c>
      <c r="C409" s="15">
        <v>104.40900824935397</v>
      </c>
      <c r="D409" s="15">
        <v>70.085987961113005</v>
      </c>
      <c r="E409" s="15"/>
    </row>
    <row r="410" spans="1:5" ht="15.75">
      <c r="A410" s="16">
        <v>90.099040636806649</v>
      </c>
      <c r="B410" s="15">
        <v>90.90590048518834</v>
      </c>
      <c r="C410" s="15">
        <v>167.40080497695544</v>
      </c>
      <c r="D410" s="15">
        <v>149.46955039562795</v>
      </c>
      <c r="E410" s="15"/>
    </row>
    <row r="411" spans="1:5" ht="15.75">
      <c r="A411" s="16">
        <v>102.57818957661016</v>
      </c>
      <c r="B411" s="15">
        <v>113.35439513266579</v>
      </c>
      <c r="C411" s="15">
        <v>121.78529243602156</v>
      </c>
      <c r="D411" s="15">
        <v>119.00003073129142</v>
      </c>
      <c r="E411" s="15"/>
    </row>
    <row r="412" spans="1:5" ht="15.75">
      <c r="A412" s="16">
        <v>97.297950697657143</v>
      </c>
      <c r="B412" s="15">
        <v>94.206749260200695</v>
      </c>
      <c r="C412" s="15">
        <v>92.278043464153825</v>
      </c>
      <c r="D412" s="15">
        <v>91.616522857810878</v>
      </c>
      <c r="E412" s="15"/>
    </row>
    <row r="413" spans="1:5" ht="15.75">
      <c r="A413" s="16">
        <v>111.21703175624589</v>
      </c>
      <c r="B413" s="15">
        <v>120.66565274435561</v>
      </c>
      <c r="C413" s="15">
        <v>135.51682862141092</v>
      </c>
      <c r="D413" s="15">
        <v>63.717518234830095</v>
      </c>
      <c r="E413" s="15"/>
    </row>
    <row r="414" spans="1:5" ht="15.75">
      <c r="A414" s="16">
        <v>112.62820719082924</v>
      </c>
      <c r="B414" s="15">
        <v>106.16037684713433</v>
      </c>
      <c r="C414" s="15">
        <v>120.54096335348277</v>
      </c>
      <c r="D414" s="15">
        <v>89.937121803365017</v>
      </c>
      <c r="E414" s="15"/>
    </row>
    <row r="415" spans="1:5" ht="15.75">
      <c r="A415" s="16">
        <v>110.43817650176493</v>
      </c>
      <c r="B415" s="15">
        <v>109.74129906700227</v>
      </c>
      <c r="C415" s="15">
        <v>117.95967398683729</v>
      </c>
      <c r="D415" s="15">
        <v>134.17455970037508</v>
      </c>
      <c r="E415" s="15"/>
    </row>
    <row r="416" spans="1:5" ht="15.75">
      <c r="A416" s="16">
        <v>101.90952486050833</v>
      </c>
      <c r="B416" s="15">
        <v>104.17954984223456</v>
      </c>
      <c r="C416" s="15">
        <v>96.314668618509813</v>
      </c>
      <c r="D416" s="15">
        <v>96.582383439033492</v>
      </c>
      <c r="E416" s="15"/>
    </row>
    <row r="417" spans="1:5" ht="15.75">
      <c r="A417" s="16">
        <v>103.31012543747988</v>
      </c>
      <c r="B417" s="15">
        <v>110.68953838444031</v>
      </c>
      <c r="C417" s="15">
        <v>128.66949914576367</v>
      </c>
      <c r="D417" s="15">
        <v>79.228195122914258</v>
      </c>
      <c r="E417" s="15"/>
    </row>
    <row r="418" spans="1:5" ht="15.75">
      <c r="A418" s="16">
        <v>98.529804660989839</v>
      </c>
      <c r="B418" s="15">
        <v>133.21151309748416</v>
      </c>
      <c r="C418" s="15">
        <v>115.28005649205966</v>
      </c>
      <c r="D418" s="15">
        <v>82.381588570945041</v>
      </c>
      <c r="E418" s="15"/>
    </row>
    <row r="419" spans="1:5" ht="15.75">
      <c r="A419" s="16">
        <v>119.49926973691163</v>
      </c>
      <c r="B419" s="15">
        <v>88.954214570895829</v>
      </c>
      <c r="C419" s="15">
        <v>124.87503829371462</v>
      </c>
      <c r="D419" s="15">
        <v>98.898688715826211</v>
      </c>
      <c r="E419" s="15"/>
    </row>
    <row r="420" spans="1:5" ht="15.75">
      <c r="A420" s="16">
        <v>105.04325796777039</v>
      </c>
      <c r="B420" s="15">
        <v>101.44276247382891</v>
      </c>
      <c r="C420" s="15">
        <v>129.12500858610656</v>
      </c>
      <c r="D420" s="15">
        <v>59.669328797502885</v>
      </c>
      <c r="E420" s="15"/>
    </row>
    <row r="421" spans="1:5" ht="15.75">
      <c r="A421" s="16">
        <v>103.68498397168082</v>
      </c>
      <c r="B421" s="15">
        <v>80.29457085894478</v>
      </c>
      <c r="C421" s="15">
        <v>118.43010736385509</v>
      </c>
      <c r="D421" s="15">
        <v>64.660694778075367</v>
      </c>
      <c r="E421" s="15"/>
    </row>
    <row r="422" spans="1:5" ht="15.75">
      <c r="A422" s="16">
        <v>99.664686749582643</v>
      </c>
      <c r="B422" s="15">
        <v>108.09248695557585</v>
      </c>
      <c r="C422" s="15">
        <v>155.22678794994818</v>
      </c>
      <c r="D422" s="15">
        <v>101.32720578159251</v>
      </c>
      <c r="E422" s="15"/>
    </row>
    <row r="423" spans="1:5" ht="15.75">
      <c r="A423" s="16">
        <v>107.46232633190402</v>
      </c>
      <c r="B423" s="15">
        <v>93.646156476614806</v>
      </c>
      <c r="C423" s="15">
        <v>111.16008393861989</v>
      </c>
      <c r="D423" s="15">
        <v>49.661203688464184</v>
      </c>
      <c r="E423" s="15"/>
    </row>
    <row r="424" spans="1:5" ht="15.75">
      <c r="A424" s="16">
        <v>101.46321989615217</v>
      </c>
      <c r="B424" s="15">
        <v>89.541149809923581</v>
      </c>
      <c r="C424" s="15">
        <v>122.10821104324623</v>
      </c>
      <c r="D424" s="15">
        <v>130.79227836582277</v>
      </c>
      <c r="E424" s="15"/>
    </row>
    <row r="425" spans="1:5" ht="15.75">
      <c r="A425" s="16">
        <v>95.808436528420771</v>
      </c>
      <c r="B425" s="15">
        <v>107.46956270634769</v>
      </c>
      <c r="C425" s="15">
        <v>105.24549258767593</v>
      </c>
      <c r="D425" s="15">
        <v>126.25851022347092</v>
      </c>
      <c r="E425" s="15"/>
    </row>
    <row r="426" spans="1:5" ht="15.75">
      <c r="A426" s="16">
        <v>100.66874430027042</v>
      </c>
      <c r="B426" s="15">
        <v>109.96780378534368</v>
      </c>
      <c r="C426" s="15">
        <v>127.71359839624665</v>
      </c>
      <c r="D426" s="15">
        <v>60.889560233795237</v>
      </c>
      <c r="E426" s="15"/>
    </row>
    <row r="427" spans="1:5" ht="15.75">
      <c r="A427" s="16">
        <v>82.967981778529065</v>
      </c>
      <c r="B427" s="15">
        <v>105.05714949247249</v>
      </c>
      <c r="C427" s="15">
        <v>143.79244045074415</v>
      </c>
      <c r="D427" s="15">
        <v>81.861880321957869</v>
      </c>
      <c r="E427" s="15"/>
    </row>
    <row r="428" spans="1:5" ht="15.75">
      <c r="A428" s="16">
        <v>111.67067036618619</v>
      </c>
      <c r="B428" s="15">
        <v>130.92922392588093</v>
      </c>
      <c r="C428" s="15">
        <v>127.72230066955217</v>
      </c>
      <c r="D428" s="15">
        <v>97.068073496222951</v>
      </c>
      <c r="E428" s="15"/>
    </row>
    <row r="429" spans="1:5" ht="15.75">
      <c r="A429" s="16">
        <v>87.646046429148328</v>
      </c>
      <c r="B429" s="15">
        <v>89.472148625480941</v>
      </c>
      <c r="C429" s="15">
        <v>150.93267548559766</v>
      </c>
      <c r="D429" s="15">
        <v>84.698033213646795</v>
      </c>
      <c r="E429" s="15"/>
    </row>
    <row r="430" spans="1:5" ht="15.75">
      <c r="A430" s="16">
        <v>109.39635437956099</v>
      </c>
      <c r="B430" s="15">
        <v>100.47004312227727</v>
      </c>
      <c r="C430" s="15">
        <v>143.74062933487721</v>
      </c>
      <c r="D430" s="15">
        <v>128.96762896267546</v>
      </c>
      <c r="E430" s="15"/>
    </row>
    <row r="431" spans="1:5" ht="15.75">
      <c r="A431" s="16">
        <v>97.539263036856028</v>
      </c>
      <c r="B431" s="15">
        <v>104.99140539969289</v>
      </c>
      <c r="C431" s="15">
        <v>142.09309847524878</v>
      </c>
      <c r="D431" s="15">
        <v>125.78391943515612</v>
      </c>
      <c r="E431" s="15"/>
    </row>
    <row r="432" spans="1:5" ht="15.75">
      <c r="A432" s="16">
        <v>87.43727596453823</v>
      </c>
      <c r="B432" s="15">
        <v>84.42862546323795</v>
      </c>
      <c r="C432" s="15">
        <v>133.79731142132414</v>
      </c>
      <c r="D432" s="15">
        <v>77.132940087017232</v>
      </c>
      <c r="E432" s="15"/>
    </row>
    <row r="433" spans="1:5" ht="15.75">
      <c r="A433" s="16">
        <v>125.08710805955161</v>
      </c>
      <c r="B433" s="15">
        <v>89.481330662499659</v>
      </c>
      <c r="C433" s="15">
        <v>90.713707176269054</v>
      </c>
      <c r="D433" s="15">
        <v>100.77291245028732</v>
      </c>
      <c r="E433" s="15"/>
    </row>
    <row r="434" spans="1:5" ht="15.75">
      <c r="A434" s="16">
        <v>82.343115019318702</v>
      </c>
      <c r="B434" s="15">
        <v>137.00276976263694</v>
      </c>
      <c r="C434" s="15">
        <v>120.68028692889357</v>
      </c>
      <c r="D434" s="15">
        <v>76.398294882784512</v>
      </c>
      <c r="E434" s="15"/>
    </row>
    <row r="435" spans="1:5" ht="15.75">
      <c r="A435" s="16">
        <v>90.52265917273985</v>
      </c>
      <c r="B435" s="15">
        <v>97.23680817757554</v>
      </c>
      <c r="C435" s="15">
        <v>136.46507412264555</v>
      </c>
      <c r="D435" s="15">
        <v>139.4391743861604</v>
      </c>
      <c r="E435" s="15"/>
    </row>
    <row r="436" spans="1:5" ht="15.75">
      <c r="A436" s="16">
        <v>103.8539694099029</v>
      </c>
      <c r="B436" s="15">
        <v>102.01018132619879</v>
      </c>
      <c r="C436" s="15">
        <v>155.0505327603048</v>
      </c>
      <c r="D436" s="15">
        <v>114.62093703023015</v>
      </c>
      <c r="E436" s="15"/>
    </row>
    <row r="437" spans="1:5" ht="15.75">
      <c r="A437" s="16">
        <v>105.40551353265073</v>
      </c>
      <c r="B437" s="15">
        <v>91.30824764969816</v>
      </c>
      <c r="C437" s="15">
        <v>142.42686702346532</v>
      </c>
      <c r="D437" s="15">
        <v>82.662281992730868</v>
      </c>
      <c r="E437" s="15"/>
    </row>
    <row r="438" spans="1:5" ht="15.75">
      <c r="A438" s="16">
        <v>109.37503908971848</v>
      </c>
      <c r="B438" s="15">
        <v>130.76385602048504</v>
      </c>
      <c r="C438" s="15">
        <v>106.96551941848611</v>
      </c>
      <c r="D438" s="15">
        <v>73.735639388280561</v>
      </c>
      <c r="E438" s="15"/>
    </row>
    <row r="439" spans="1:5" ht="15.75">
      <c r="A439" s="16">
        <v>102.11524584247513</v>
      </c>
      <c r="B439" s="15">
        <v>103.57151389533783</v>
      </c>
      <c r="C439" s="15">
        <v>137.81824938548084</v>
      </c>
      <c r="D439" s="15">
        <v>71.275924871690677</v>
      </c>
      <c r="E439" s="15"/>
    </row>
    <row r="440" spans="1:5" ht="15.75">
      <c r="A440" s="16">
        <v>95.291625278269976</v>
      </c>
      <c r="B440" s="15">
        <v>108.49919247801267</v>
      </c>
      <c r="C440" s="15">
        <v>127.78049702035901</v>
      </c>
      <c r="D440" s="15">
        <v>80.333870194129986</v>
      </c>
      <c r="E440" s="15"/>
    </row>
    <row r="441" spans="1:5" ht="15.75">
      <c r="A441" s="16">
        <v>129.03379650842908</v>
      </c>
      <c r="B441" s="15">
        <v>86.944890432681632</v>
      </c>
      <c r="C441" s="15">
        <v>126.74600065904542</v>
      </c>
      <c r="D441" s="15">
        <v>78.454951784840432</v>
      </c>
      <c r="E441" s="15"/>
    </row>
    <row r="442" spans="1:5" ht="15.75">
      <c r="A442" s="16">
        <v>77.841225505159173</v>
      </c>
      <c r="B442" s="15">
        <v>108.90479823124224</v>
      </c>
      <c r="C442" s="15">
        <v>157.65084188206515</v>
      </c>
      <c r="D442" s="15">
        <v>66.378327772815737</v>
      </c>
      <c r="E442" s="15"/>
    </row>
    <row r="443" spans="1:5" ht="15.75">
      <c r="A443" s="16">
        <v>111.43306714763526</v>
      </c>
      <c r="B443" s="15">
        <v>107.64936445264652</v>
      </c>
      <c r="C443" s="15">
        <v>170.55334216869369</v>
      </c>
      <c r="D443" s="15">
        <v>118.02598662854393</v>
      </c>
      <c r="E443" s="15"/>
    </row>
    <row r="444" spans="1:5" ht="15.75">
      <c r="A444" s="16">
        <v>98.07837083849904</v>
      </c>
      <c r="B444" s="15">
        <v>93.305049118163197</v>
      </c>
      <c r="C444" s="15">
        <v>138.59119791152921</v>
      </c>
      <c r="D444" s="15">
        <v>91.945911326467922</v>
      </c>
      <c r="E444" s="15"/>
    </row>
    <row r="445" spans="1:5" ht="15.75">
      <c r="A445" s="16">
        <v>94.731850328150813</v>
      </c>
      <c r="B445" s="15">
        <v>76.141781564280109</v>
      </c>
      <c r="C445" s="15">
        <v>124.32743039972252</v>
      </c>
      <c r="D445" s="15">
        <v>81.639406782534252</v>
      </c>
      <c r="E445" s="15"/>
    </row>
    <row r="446" spans="1:5" ht="15.75">
      <c r="A446" s="16">
        <v>93.477951677249393</v>
      </c>
      <c r="B446" s="15">
        <v>119.51654508977185</v>
      </c>
      <c r="C446" s="15">
        <v>114.01144963207912</v>
      </c>
      <c r="D446" s="15">
        <v>102.67130441085328</v>
      </c>
      <c r="E446" s="15"/>
    </row>
    <row r="447" spans="1:5" ht="15.75">
      <c r="A447" s="16">
        <v>101.79216185776454</v>
      </c>
      <c r="B447" s="15">
        <v>103.31246241185568</v>
      </c>
      <c r="C447" s="15">
        <v>131.24917985851994</v>
      </c>
      <c r="D447" s="15">
        <v>94.612510474809142</v>
      </c>
      <c r="E447" s="15"/>
    </row>
    <row r="448" spans="1:5" ht="15.75">
      <c r="A448" s="16">
        <v>113.58915774943625</v>
      </c>
      <c r="B448" s="15">
        <v>83.614236265765385</v>
      </c>
      <c r="C448" s="15">
        <v>136.66474192732494</v>
      </c>
      <c r="D448" s="15">
        <v>68.712195956868527</v>
      </c>
      <c r="E448" s="15"/>
    </row>
    <row r="449" spans="1:5" ht="15.75">
      <c r="A449" s="16">
        <v>88.941939236497092</v>
      </c>
      <c r="B449" s="15">
        <v>115.92087117546725</v>
      </c>
      <c r="C449" s="15">
        <v>121.76518209282108</v>
      </c>
      <c r="D449" s="15">
        <v>83.442675254792675</v>
      </c>
      <c r="E449" s="15"/>
    </row>
    <row r="450" spans="1:5" ht="15.75">
      <c r="A450" s="16">
        <v>108.97729665064162</v>
      </c>
      <c r="B450" s="15">
        <v>113.88908816724665</v>
      </c>
      <c r="C450" s="15">
        <v>120.78254160466031</v>
      </c>
      <c r="D450" s="15">
        <v>137.6617299023394</v>
      </c>
      <c r="E450" s="15"/>
    </row>
    <row r="451" spans="1:5" ht="15.75">
      <c r="A451" s="16">
        <v>106.12694751919207</v>
      </c>
      <c r="B451" s="15">
        <v>75.847894032540353</v>
      </c>
      <c r="C451" s="15">
        <v>140.51672542968277</v>
      </c>
      <c r="D451" s="15">
        <v>74.063759254278239</v>
      </c>
      <c r="E451" s="15"/>
    </row>
    <row r="452" spans="1:5" ht="15.75">
      <c r="A452" s="16">
        <v>100.25961122469198</v>
      </c>
      <c r="B452" s="15">
        <v>109.92869653012463</v>
      </c>
      <c r="C452" s="15">
        <v>117.63830042636982</v>
      </c>
      <c r="D452" s="15">
        <v>80.648337900447586</v>
      </c>
      <c r="E452" s="15"/>
    </row>
    <row r="453" spans="1:5" ht="15.75">
      <c r="A453" s="16">
        <v>97.948270198975251</v>
      </c>
      <c r="B453" s="15">
        <v>83.335611104820373</v>
      </c>
      <c r="C453" s="15">
        <v>146.47745264495029</v>
      </c>
      <c r="D453" s="15">
        <v>99.02015037611136</v>
      </c>
      <c r="E453" s="15"/>
    </row>
    <row r="454" spans="1:5" ht="15.75">
      <c r="A454" s="16">
        <v>105.85271340219151</v>
      </c>
      <c r="B454" s="15">
        <v>92.440144005172442</v>
      </c>
      <c r="C454" s="15">
        <v>87.020003353705988</v>
      </c>
      <c r="D454" s="15">
        <v>123.90892789105692</v>
      </c>
      <c r="E454" s="15"/>
    </row>
    <row r="455" spans="1:5" ht="15.75">
      <c r="A455" s="16">
        <v>89.134547833856459</v>
      </c>
      <c r="B455" s="15">
        <v>91.145714219754836</v>
      </c>
      <c r="C455" s="15">
        <v>116.09244651558583</v>
      </c>
      <c r="D455" s="15">
        <v>111.81095178651503</v>
      </c>
      <c r="E455" s="15"/>
    </row>
    <row r="456" spans="1:5" ht="15.75">
      <c r="A456" s="16">
        <v>95.697320103090533</v>
      </c>
      <c r="B456" s="15">
        <v>123.55231176912298</v>
      </c>
      <c r="C456" s="15">
        <v>102.37562336047858</v>
      </c>
      <c r="D456" s="15">
        <v>80.402741395550947</v>
      </c>
      <c r="E456" s="15"/>
    </row>
    <row r="457" spans="1:5" ht="15.75">
      <c r="A457" s="16">
        <v>104.93166391680688</v>
      </c>
      <c r="B457" s="15">
        <v>131.57997614945884</v>
      </c>
      <c r="C457" s="15">
        <v>135.31318761193347</v>
      </c>
      <c r="D457" s="15">
        <v>96.936385775001099</v>
      </c>
      <c r="E457" s="15"/>
    </row>
    <row r="458" spans="1:5" ht="15.75">
      <c r="A458" s="16">
        <v>98.886945235767598</v>
      </c>
      <c r="B458" s="15">
        <v>91.960294909148388</v>
      </c>
      <c r="C458" s="15">
        <v>152.30805133032845</v>
      </c>
      <c r="D458" s="15">
        <v>95.670745945432145</v>
      </c>
      <c r="E458" s="15"/>
    </row>
    <row r="459" spans="1:5" ht="15.75">
      <c r="A459" s="16">
        <v>100.45972862673693</v>
      </c>
      <c r="B459" s="15">
        <v>65.436672496537085</v>
      </c>
      <c r="C459" s="15">
        <v>118.16291749170773</v>
      </c>
      <c r="D459" s="15">
        <v>67.110947211409666</v>
      </c>
      <c r="E459" s="15"/>
    </row>
    <row r="460" spans="1:5" ht="15.75">
      <c r="A460" s="16">
        <v>101.01469699947643</v>
      </c>
      <c r="B460" s="15">
        <v>100.26413891197308</v>
      </c>
      <c r="C460" s="15">
        <v>118.34048538458433</v>
      </c>
      <c r="D460" s="15">
        <v>86.939599962653347</v>
      </c>
      <c r="E460" s="15"/>
    </row>
    <row r="461" spans="1:5" ht="15.75">
      <c r="A461" s="16">
        <v>106.25150998013169</v>
      </c>
      <c r="B461" s="15">
        <v>113.19917505625767</v>
      </c>
      <c r="C461" s="15">
        <v>128.41816955134391</v>
      </c>
      <c r="D461" s="15">
        <v>104.36913654283444</v>
      </c>
      <c r="E461" s="15"/>
    </row>
    <row r="462" spans="1:5" ht="15.75">
      <c r="A462" s="16">
        <v>114.58570087942235</v>
      </c>
      <c r="B462" s="15">
        <v>94.081688215999293</v>
      </c>
      <c r="C462" s="15">
        <v>116.70825425168232</v>
      </c>
      <c r="D462" s="15">
        <v>99.313121141113925</v>
      </c>
      <c r="E462" s="15"/>
    </row>
    <row r="463" spans="1:5" ht="15.75">
      <c r="A463" s="16">
        <v>89.977056490829455</v>
      </c>
      <c r="B463" s="15">
        <v>96.118987602386596</v>
      </c>
      <c r="C463" s="15">
        <v>107.22802536859035</v>
      </c>
      <c r="D463" s="15">
        <v>94.832004256494429</v>
      </c>
      <c r="E463" s="15"/>
    </row>
    <row r="464" spans="1:5" ht="15.75">
      <c r="A464" s="16">
        <v>98.698685615551085</v>
      </c>
      <c r="B464" s="15">
        <v>111.14451532430394</v>
      </c>
      <c r="C464" s="15">
        <v>120.86649994654977</v>
      </c>
      <c r="D464" s="15">
        <v>104.94903255554391</v>
      </c>
      <c r="E464" s="15"/>
    </row>
    <row r="465" spans="1:5" ht="15.75">
      <c r="A465" s="16">
        <v>96.348782848599512</v>
      </c>
      <c r="B465" s="15">
        <v>92.149878638770133</v>
      </c>
      <c r="C465" s="15">
        <v>137.59704576293643</v>
      </c>
      <c r="D465" s="15">
        <v>114.39431360924459</v>
      </c>
      <c r="E465" s="15"/>
    </row>
    <row r="466" spans="1:5" ht="15.75">
      <c r="A466" s="16">
        <v>98.24292114550417</v>
      </c>
      <c r="B466" s="15">
        <v>106.60441115437038</v>
      </c>
      <c r="C466" s="15">
        <v>140.25465313387144</v>
      </c>
      <c r="D466" s="15">
        <v>111.8130171518942</v>
      </c>
      <c r="E466" s="15"/>
    </row>
    <row r="467" spans="1:5" ht="15.75">
      <c r="A467" s="16">
        <v>103.95447522816994</v>
      </c>
      <c r="B467" s="15">
        <v>105.01948287467258</v>
      </c>
      <c r="C467" s="15">
        <v>151.75974945177586</v>
      </c>
      <c r="D467" s="15">
        <v>88.707284105657891</v>
      </c>
      <c r="E467" s="15"/>
    </row>
    <row r="468" spans="1:5" ht="15.75">
      <c r="A468" s="16">
        <v>106.61013165833424</v>
      </c>
      <c r="B468" s="15">
        <v>108.53821480939132</v>
      </c>
      <c r="C468" s="15">
        <v>116.76060693998238</v>
      </c>
      <c r="D468" s="15">
        <v>84.006048522928722</v>
      </c>
      <c r="E468" s="15"/>
    </row>
    <row r="469" spans="1:5" ht="15.75">
      <c r="A469" s="16">
        <v>93.078573667105502</v>
      </c>
      <c r="B469" s="15">
        <v>80.840372609947053</v>
      </c>
      <c r="C469" s="15">
        <v>142.8481844029136</v>
      </c>
      <c r="D469" s="15">
        <v>104.47915033564072</v>
      </c>
      <c r="E469" s="15"/>
    </row>
    <row r="470" spans="1:5" ht="15.75">
      <c r="A470" s="16">
        <v>98.228059887679819</v>
      </c>
      <c r="B470" s="15">
        <v>95.116493756967202</v>
      </c>
      <c r="C470" s="15">
        <v>138.69477381763886</v>
      </c>
      <c r="D470" s="15">
        <v>79.089229836574759</v>
      </c>
      <c r="E470" s="15"/>
    </row>
    <row r="471" spans="1:5" ht="15.75">
      <c r="A471" s="16">
        <v>98.862848654255231</v>
      </c>
      <c r="B471" s="15">
        <v>89.840965005583939</v>
      </c>
      <c r="C471" s="15">
        <v>145.16749949169707</v>
      </c>
      <c r="D471" s="15">
        <v>87.664435466570012</v>
      </c>
      <c r="E471" s="15"/>
    </row>
    <row r="472" spans="1:5" ht="15.75">
      <c r="A472" s="16">
        <v>99.504901621207864</v>
      </c>
      <c r="B472" s="15">
        <v>79.67691692963399</v>
      </c>
      <c r="C472" s="15">
        <v>127.2726155000953</v>
      </c>
      <c r="D472" s="15">
        <v>82.126172091540184</v>
      </c>
      <c r="E472" s="15"/>
    </row>
    <row r="473" spans="1:5" ht="15.75">
      <c r="A473" s="16">
        <v>107.32738143315714</v>
      </c>
      <c r="B473" s="15">
        <v>102.55244993104498</v>
      </c>
      <c r="C473" s="15">
        <v>117.42484271889566</v>
      </c>
      <c r="D473" s="15">
        <v>81.203859632614694</v>
      </c>
      <c r="E473" s="15"/>
    </row>
    <row r="474" spans="1:5" ht="15.75">
      <c r="A474" s="16">
        <v>92.447246476245937</v>
      </c>
      <c r="B474" s="15">
        <v>96.717154316087317</v>
      </c>
      <c r="C474" s="15">
        <v>136.91335185843059</v>
      </c>
      <c r="D474" s="15">
        <v>101.43668277303277</v>
      </c>
      <c r="E474" s="15"/>
    </row>
    <row r="475" spans="1:5" ht="15.75">
      <c r="A475" s="16">
        <v>110.5315315889527</v>
      </c>
      <c r="B475" s="15">
        <v>101.73220583599232</v>
      </c>
      <c r="C475" s="15">
        <v>127.8306130285273</v>
      </c>
      <c r="D475" s="15">
        <v>79.638199050498315</v>
      </c>
      <c r="E475" s="15"/>
    </row>
    <row r="476" spans="1:5" ht="15.75">
      <c r="A476" s="16">
        <v>99.466230087847407</v>
      </c>
      <c r="B476" s="15">
        <v>92.711081957992292</v>
      </c>
      <c r="C476" s="15">
        <v>105.86848171082011</v>
      </c>
      <c r="D476" s="15">
        <v>95.417041517299594</v>
      </c>
      <c r="E476" s="15"/>
    </row>
    <row r="477" spans="1:5" ht="15.75">
      <c r="A477" s="16">
        <v>112.34714822646765</v>
      </c>
      <c r="B477" s="15">
        <v>77.478426310227633</v>
      </c>
      <c r="C477" s="15">
        <v>129.51910801968438</v>
      </c>
      <c r="D477" s="15">
        <v>106.90568196279173</v>
      </c>
      <c r="E477" s="15"/>
    </row>
    <row r="478" spans="1:5" ht="15.75">
      <c r="A478" s="16">
        <v>107.7208717590338</v>
      </c>
      <c r="B478" s="15">
        <v>93.714549383753365</v>
      </c>
      <c r="C478" s="15">
        <v>121.49286106029535</v>
      </c>
      <c r="D478" s="15">
        <v>112.35402213481507</v>
      </c>
      <c r="E478" s="15"/>
    </row>
    <row r="479" spans="1:5" ht="15.75">
      <c r="A479" s="16">
        <v>71.755922573606767</v>
      </c>
      <c r="B479" s="15">
        <v>76.892908383376835</v>
      </c>
      <c r="C479" s="15">
        <v>161.37349168497508</v>
      </c>
      <c r="D479" s="15">
        <v>78.738130676475748</v>
      </c>
      <c r="E479" s="15"/>
    </row>
    <row r="480" spans="1:5" ht="15.75">
      <c r="A480" s="16">
        <v>86.747631361453159</v>
      </c>
      <c r="B480" s="15">
        <v>56.158161157986797</v>
      </c>
      <c r="C480" s="15">
        <v>113.37938645684744</v>
      </c>
      <c r="D480" s="15">
        <v>71.206529430077126</v>
      </c>
      <c r="E480" s="15"/>
    </row>
    <row r="481" spans="1:5" ht="15.75">
      <c r="A481" s="16">
        <v>94.21103749057238</v>
      </c>
      <c r="B481" s="15">
        <v>114.30616424897835</v>
      </c>
      <c r="C481" s="15">
        <v>146.82809466274307</v>
      </c>
      <c r="D481" s="15">
        <v>153.15853216674782</v>
      </c>
      <c r="E481" s="15"/>
    </row>
    <row r="482" spans="1:5" ht="15.75">
      <c r="A482" s="16">
        <v>86.070898640946325</v>
      </c>
      <c r="B482" s="15">
        <v>81.258065212131214</v>
      </c>
      <c r="C482" s="15">
        <v>106.12977591245567</v>
      </c>
      <c r="D482" s="15">
        <v>111.2800534025439</v>
      </c>
      <c r="E482" s="15"/>
    </row>
    <row r="483" spans="1:5" ht="15.75">
      <c r="A483" s="16">
        <v>99.79479045066455</v>
      </c>
      <c r="B483" s="15">
        <v>113.71137056733573</v>
      </c>
      <c r="C483" s="15">
        <v>122.68296021838978</v>
      </c>
      <c r="D483" s="15">
        <v>82.185336039947288</v>
      </c>
      <c r="E483" s="15"/>
    </row>
    <row r="484" spans="1:5" ht="15.75">
      <c r="A484" s="16">
        <v>112.07593559900033</v>
      </c>
      <c r="B484" s="15">
        <v>92.472963271239905</v>
      </c>
      <c r="C484" s="15">
        <v>110.46234509206556</v>
      </c>
      <c r="D484" s="15">
        <v>90.915166630514932</v>
      </c>
      <c r="E484" s="15"/>
    </row>
    <row r="485" spans="1:5" ht="15.75">
      <c r="A485" s="16">
        <v>103.68463745704162</v>
      </c>
      <c r="B485" s="15">
        <v>110.00208627567645</v>
      </c>
      <c r="C485" s="15">
        <v>144.18211901887048</v>
      </c>
      <c r="D485" s="15">
        <v>65.355305032232991</v>
      </c>
      <c r="E485" s="15"/>
    </row>
    <row r="486" spans="1:5" ht="15.75">
      <c r="A486" s="16">
        <v>81.927074089867347</v>
      </c>
      <c r="B486" s="15">
        <v>79.077540506409605</v>
      </c>
      <c r="C486" s="15">
        <v>163.30592069662089</v>
      </c>
      <c r="D486" s="15">
        <v>87.940224733705463</v>
      </c>
      <c r="E486" s="15"/>
    </row>
    <row r="487" spans="1:5" ht="15.75">
      <c r="A487" s="16">
        <v>104.39295593443489</v>
      </c>
      <c r="B487" s="15">
        <v>89.518603357083748</v>
      </c>
      <c r="C487" s="15">
        <v>133.53311910720436</v>
      </c>
      <c r="D487" s="15">
        <v>78.154253378249905</v>
      </c>
      <c r="E487" s="15"/>
    </row>
    <row r="488" spans="1:5" ht="15.75">
      <c r="A488" s="16">
        <v>102.24174631640039</v>
      </c>
      <c r="B488" s="15">
        <v>105.76927710619657</v>
      </c>
      <c r="C488" s="15">
        <v>105.96010580363782</v>
      </c>
      <c r="D488" s="15">
        <v>99.015763371431831</v>
      </c>
      <c r="E488" s="15"/>
    </row>
    <row r="489" spans="1:5" ht="15.75">
      <c r="A489" s="16">
        <v>80.174938871158474</v>
      </c>
      <c r="B489" s="15">
        <v>104.35149889304398</v>
      </c>
      <c r="C489" s="15">
        <v>131.84385327497807</v>
      </c>
      <c r="D489" s="15">
        <v>83.695494684923233</v>
      </c>
      <c r="E489" s="15"/>
    </row>
    <row r="490" spans="1:5" ht="15.75">
      <c r="A490" s="16">
        <v>106.69389303260459</v>
      </c>
      <c r="B490" s="15">
        <v>87.441382853830874</v>
      </c>
      <c r="C490" s="15">
        <v>113.01738735213576</v>
      </c>
      <c r="D490" s="15">
        <v>107.53619624526891</v>
      </c>
      <c r="E490" s="15"/>
    </row>
    <row r="491" spans="1:5" ht="15.75">
      <c r="A491" s="16">
        <v>101.84599651086614</v>
      </c>
      <c r="B491" s="15">
        <v>111.40943898599289</v>
      </c>
      <c r="C491" s="15">
        <v>119.10400394518774</v>
      </c>
      <c r="D491" s="15">
        <v>125.03751252666575</v>
      </c>
      <c r="E491" s="15"/>
    </row>
    <row r="492" spans="1:5" ht="15.75">
      <c r="A492" s="16">
        <v>112.02163696120806</v>
      </c>
      <c r="B492" s="15">
        <v>122.64859097320482</v>
      </c>
      <c r="C492" s="15">
        <v>136.90097172886908</v>
      </c>
      <c r="D492" s="15">
        <v>101.82115547883654</v>
      </c>
      <c r="E492" s="15"/>
    </row>
    <row r="493" spans="1:5" ht="15.75">
      <c r="A493" s="16">
        <v>109.26831779761983</v>
      </c>
      <c r="B493" s="15">
        <v>103.45215162911927</v>
      </c>
      <c r="C493" s="15">
        <v>127.23137171463463</v>
      </c>
      <c r="D493" s="15">
        <v>85.75098170374531</v>
      </c>
      <c r="E493" s="15"/>
    </row>
    <row r="494" spans="1:5" ht="15.75">
      <c r="A494" s="16">
        <v>96.56889814801275</v>
      </c>
      <c r="B494" s="15">
        <v>98.535786283838434</v>
      </c>
      <c r="C494" s="15">
        <v>120.96818068821449</v>
      </c>
      <c r="D494" s="15">
        <v>59.969342288985672</v>
      </c>
      <c r="E494" s="15"/>
    </row>
    <row r="495" spans="1:5" ht="15.75">
      <c r="A495" s="16">
        <v>121.71307518779031</v>
      </c>
      <c r="B495" s="15">
        <v>94.757907435314337</v>
      </c>
      <c r="C495" s="15">
        <v>118.50889717363202</v>
      </c>
      <c r="D495" s="15">
        <v>108.63926243499691</v>
      </c>
      <c r="E495" s="15"/>
    </row>
    <row r="496" spans="1:5" ht="15.75">
      <c r="A496" s="16">
        <v>100.64092810853822</v>
      </c>
      <c r="B496" s="15">
        <v>90.772482527006559</v>
      </c>
      <c r="C496" s="15">
        <v>137.87086696743813</v>
      </c>
      <c r="D496" s="15">
        <v>92.416722414475316</v>
      </c>
      <c r="E496" s="15"/>
    </row>
    <row r="497" spans="1:5" ht="15.75">
      <c r="A497" s="16">
        <v>104.49300247146311</v>
      </c>
      <c r="B497" s="15">
        <v>97.826332100061109</v>
      </c>
      <c r="C497" s="15">
        <v>91.12336493826092</v>
      </c>
      <c r="D497" s="15">
        <v>89.103914513350446</v>
      </c>
      <c r="E497" s="15"/>
    </row>
    <row r="498" spans="1:5" ht="15.75">
      <c r="A498" s="16">
        <v>107.63088130219103</v>
      </c>
      <c r="B498" s="15">
        <v>113.39080988947217</v>
      </c>
      <c r="C498" s="15">
        <v>134.50355234278391</v>
      </c>
      <c r="D498" s="15">
        <v>103.37625400271691</v>
      </c>
      <c r="E498" s="15"/>
    </row>
    <row r="499" spans="1:5" ht="15.75">
      <c r="A499" s="16">
        <v>91.778089247389971</v>
      </c>
      <c r="B499" s="15">
        <v>100.30639936602483</v>
      </c>
      <c r="C499" s="15">
        <v>115.83225361900986</v>
      </c>
      <c r="D499" s="15">
        <v>81.866570436892516</v>
      </c>
      <c r="E499" s="15"/>
    </row>
    <row r="500" spans="1:5" ht="15.75">
      <c r="A500" s="16">
        <v>101.75562972387411</v>
      </c>
      <c r="B500" s="15">
        <v>111.89537417155861</v>
      </c>
      <c r="C500" s="15">
        <v>110.83732286809891</v>
      </c>
      <c r="D500" s="15">
        <v>86.952374657278142</v>
      </c>
      <c r="E500" s="15"/>
    </row>
    <row r="501" spans="1:5" ht="15.75">
      <c r="A501" s="16">
        <v>89.084427336621275</v>
      </c>
      <c r="B501" s="15">
        <v>101.31457097893417</v>
      </c>
      <c r="C501" s="15">
        <v>141.81847727519994</v>
      </c>
      <c r="D501" s="15">
        <v>97.923947991836258</v>
      </c>
      <c r="E501" s="15"/>
    </row>
    <row r="502" spans="1:5" ht="15.75">
      <c r="A502" s="16">
        <v>101.38805866274083</v>
      </c>
      <c r="B502" s="15">
        <v>110.83069928537839</v>
      </c>
      <c r="C502" s="15">
        <v>122.30008212364964</v>
      </c>
      <c r="D502" s="15">
        <v>94.197693588205311</v>
      </c>
      <c r="E502" s="15"/>
    </row>
    <row r="503" spans="1:5" ht="15.75">
      <c r="A503" s="16">
        <v>112.45072435773409</v>
      </c>
      <c r="B503" s="15">
        <v>107.13666653743417</v>
      </c>
      <c r="C503" s="15">
        <v>95.570284902413505</v>
      </c>
      <c r="D503" s="15">
        <v>101.83415959793365</v>
      </c>
      <c r="E503" s="15"/>
    </row>
    <row r="504" spans="1:5" ht="15.75">
      <c r="A504" s="16">
        <v>107.81794628974808</v>
      </c>
      <c r="B504" s="15">
        <v>81.053852777250768</v>
      </c>
      <c r="C504" s="15">
        <v>152.47112259294795</v>
      </c>
      <c r="D504" s="15">
        <v>115.34528243266209</v>
      </c>
      <c r="E504" s="15"/>
    </row>
    <row r="505" spans="1:5" ht="15.75">
      <c r="A505" s="16">
        <v>94.327278747391574</v>
      </c>
      <c r="B505" s="15">
        <v>79.344129772812266</v>
      </c>
      <c r="C505" s="15">
        <v>130.55362609416079</v>
      </c>
      <c r="D505" s="15">
        <v>109.05276436401437</v>
      </c>
      <c r="E505" s="15"/>
    </row>
    <row r="506" spans="1:5" ht="15.75">
      <c r="A506" s="16">
        <v>82.075748371443069</v>
      </c>
      <c r="B506" s="15">
        <v>92.487724805727112</v>
      </c>
      <c r="C506" s="15">
        <v>119.88011900732545</v>
      </c>
      <c r="D506" s="15">
        <v>98.701559384898019</v>
      </c>
      <c r="E506" s="15"/>
    </row>
    <row r="507" spans="1:5" ht="15.75">
      <c r="A507" s="16">
        <v>102.6210661214634</v>
      </c>
      <c r="B507" s="15">
        <v>109.46348707603306</v>
      </c>
      <c r="C507" s="15">
        <v>113.86936796097871</v>
      </c>
      <c r="D507" s="15">
        <v>99.675357172975509</v>
      </c>
      <c r="E507" s="15"/>
    </row>
    <row r="508" spans="1:5" ht="15.75">
      <c r="A508" s="16">
        <v>104.8502290618444</v>
      </c>
      <c r="B508" s="15">
        <v>106.57491074292693</v>
      </c>
      <c r="C508" s="15">
        <v>122.60923365983558</v>
      </c>
      <c r="D508" s="15">
        <v>82.338482986449435</v>
      </c>
      <c r="E508" s="15"/>
    </row>
    <row r="509" spans="1:5" ht="15.75">
      <c r="A509" s="16">
        <v>86.807685097687681</v>
      </c>
      <c r="B509" s="15">
        <v>89.344487112504112</v>
      </c>
      <c r="C509" s="15">
        <v>109.73311192120718</v>
      </c>
      <c r="D509" s="15">
        <v>129.28185870911193</v>
      </c>
      <c r="E509" s="15"/>
    </row>
    <row r="510" spans="1:5" ht="15.75">
      <c r="A510" s="16">
        <v>91.611154214723456</v>
      </c>
      <c r="B510" s="15">
        <v>79.078176646453358</v>
      </c>
      <c r="C510" s="15">
        <v>120.42920863803488</v>
      </c>
      <c r="D510" s="15">
        <v>69.846593682206048</v>
      </c>
      <c r="E510" s="15"/>
    </row>
    <row r="511" spans="1:5" ht="15.75">
      <c r="A511" s="16">
        <v>89.277093928990325</v>
      </c>
      <c r="B511" s="15">
        <v>113.39896893068726</v>
      </c>
      <c r="C511" s="15">
        <v>133.92623795323857</v>
      </c>
      <c r="D511" s="15">
        <v>89.091367746453898</v>
      </c>
      <c r="E511" s="15"/>
    </row>
    <row r="512" spans="1:5" ht="15.75">
      <c r="A512" s="16">
        <v>99.195802182356374</v>
      </c>
      <c r="B512" s="15">
        <v>94.434893464926972</v>
      </c>
      <c r="C512" s="15">
        <v>155.96739625272562</v>
      </c>
      <c r="D512" s="15">
        <v>88.424098486092362</v>
      </c>
      <c r="E512" s="15"/>
    </row>
    <row r="513" spans="1:5" ht="15.75">
      <c r="A513" s="16">
        <v>106.83325074669483</v>
      </c>
      <c r="B513" s="15">
        <v>121.04915776294547</v>
      </c>
      <c r="C513" s="15">
        <v>126.95004695939929</v>
      </c>
      <c r="D513" s="15">
        <v>72.944089278342972</v>
      </c>
      <c r="E513" s="15"/>
    </row>
    <row r="514" spans="1:5" ht="15.75">
      <c r="A514" s="16">
        <v>96.220791764585556</v>
      </c>
      <c r="B514" s="15">
        <v>101.26652297490182</v>
      </c>
      <c r="C514" s="15">
        <v>133.54066626891949</v>
      </c>
      <c r="D514" s="15">
        <v>68.651005679760146</v>
      </c>
      <c r="E514" s="15"/>
    </row>
    <row r="515" spans="1:5" ht="15.75">
      <c r="A515" s="16">
        <v>111.23945912183899</v>
      </c>
      <c r="B515" s="15">
        <v>105.20551106413336</v>
      </c>
      <c r="C515" s="15">
        <v>108.52182924458589</v>
      </c>
      <c r="D515" s="15">
        <v>68.897899881795865</v>
      </c>
      <c r="E515" s="15"/>
    </row>
    <row r="516" spans="1:5" ht="15.75">
      <c r="A516" s="16">
        <v>89.630665743277405</v>
      </c>
      <c r="B516" s="15">
        <v>121.53641139412343</v>
      </c>
      <c r="C516" s="15">
        <v>123.99480855223146</v>
      </c>
      <c r="D516" s="15">
        <v>66.091345862196249</v>
      </c>
      <c r="E516" s="15"/>
    </row>
    <row r="517" spans="1:5" ht="15.75">
      <c r="A517" s="16">
        <v>98.034943531166618</v>
      </c>
      <c r="B517" s="15">
        <v>85.192762951214718</v>
      </c>
      <c r="C517" s="15">
        <v>126.89963115574301</v>
      </c>
      <c r="D517" s="15">
        <v>117.41090249743138</v>
      </c>
      <c r="E517" s="15"/>
    </row>
    <row r="518" spans="1:5" ht="15.75">
      <c r="A518" s="16">
        <v>84.403586047534418</v>
      </c>
      <c r="B518" s="15">
        <v>107.00059072698878</v>
      </c>
      <c r="C518" s="15">
        <v>166.55650997373641</v>
      </c>
      <c r="D518" s="15">
        <v>32.58779536131442</v>
      </c>
      <c r="E518" s="15"/>
    </row>
    <row r="519" spans="1:5" ht="15.75">
      <c r="A519" s="16">
        <v>103.0752920330599</v>
      </c>
      <c r="B519" s="15">
        <v>88.712414480659163</v>
      </c>
      <c r="C519" s="15">
        <v>119.27141485734296</v>
      </c>
      <c r="D519" s="15">
        <v>71.28542419144992</v>
      </c>
      <c r="E519" s="15"/>
    </row>
    <row r="520" spans="1:5" ht="15.75">
      <c r="A520" s="16">
        <v>90.900279643852855</v>
      </c>
      <c r="B520" s="15">
        <v>88.653175804387274</v>
      </c>
      <c r="C520" s="15">
        <v>135.32217709675933</v>
      </c>
      <c r="D520" s="15">
        <v>65.907118785736429</v>
      </c>
      <c r="E520" s="15"/>
    </row>
    <row r="521" spans="1:5" ht="15.75">
      <c r="A521" s="16">
        <v>85.643023852958322</v>
      </c>
      <c r="B521" s="15">
        <v>112.80266211099956</v>
      </c>
      <c r="C521" s="15">
        <v>146.27987905118403</v>
      </c>
      <c r="D521" s="15">
        <v>99.049909649670553</v>
      </c>
      <c r="E521" s="15"/>
    </row>
    <row r="522" spans="1:5" ht="15.75">
      <c r="A522" s="16">
        <v>82.797237914041943</v>
      </c>
      <c r="B522" s="15">
        <v>101.29853865362861</v>
      </c>
      <c r="C522" s="15">
        <v>109.68918978617239</v>
      </c>
      <c r="D522" s="15">
        <v>106.22411306949289</v>
      </c>
      <c r="E522" s="15"/>
    </row>
    <row r="523" spans="1:5" ht="15.75">
      <c r="A523" s="16">
        <v>107.26575863455992</v>
      </c>
      <c r="B523" s="15">
        <v>115.7085365449916</v>
      </c>
      <c r="C523" s="15">
        <v>161.7658426106118</v>
      </c>
      <c r="D523" s="15">
        <v>51.529681960266771</v>
      </c>
      <c r="E523" s="15"/>
    </row>
    <row r="524" spans="1:5" ht="15.75">
      <c r="A524" s="16">
        <v>108.54936919961347</v>
      </c>
      <c r="B524" s="15">
        <v>90.61366834186515</v>
      </c>
      <c r="C524" s="15">
        <v>132.44466585613281</v>
      </c>
      <c r="D524" s="15">
        <v>128.69958810225626</v>
      </c>
      <c r="E524" s="15"/>
    </row>
    <row r="525" spans="1:5" ht="15.75">
      <c r="A525" s="16">
        <v>90.612360402593595</v>
      </c>
      <c r="B525" s="15">
        <v>62.949125969231545</v>
      </c>
      <c r="C525" s="15">
        <v>87.587783439721534</v>
      </c>
      <c r="D525" s="15">
        <v>70.674134241335196</v>
      </c>
      <c r="E525" s="15"/>
    </row>
    <row r="526" spans="1:5" ht="15.75">
      <c r="A526" s="16">
        <v>103.54355563129616</v>
      </c>
      <c r="B526" s="15">
        <v>107.50226319922831</v>
      </c>
      <c r="C526" s="15">
        <v>113.90273966961786</v>
      </c>
      <c r="D526" s="15">
        <v>87.133144535079055</v>
      </c>
      <c r="E526" s="15"/>
    </row>
    <row r="527" spans="1:5" ht="15.75">
      <c r="A527" s="16">
        <v>106.27161678681887</v>
      </c>
      <c r="B527" s="15">
        <v>109.21367124868766</v>
      </c>
      <c r="C527" s="15">
        <v>158.7474720081218</v>
      </c>
      <c r="D527" s="15">
        <v>101.53799146895039</v>
      </c>
      <c r="E527" s="15"/>
    </row>
    <row r="528" spans="1:5" ht="15.75">
      <c r="A528" s="16">
        <v>96.908633095642926</v>
      </c>
      <c r="B528" s="15">
        <v>94.984208670331327</v>
      </c>
      <c r="C528" s="15">
        <v>124.42190888496043</v>
      </c>
      <c r="D528" s="15">
        <v>72.202349466641635</v>
      </c>
      <c r="E528" s="15"/>
    </row>
    <row r="529" spans="1:5" ht="15.75">
      <c r="A529" s="16">
        <v>94.511614078788853</v>
      </c>
      <c r="B529" s="15">
        <v>103.35418251526676</v>
      </c>
      <c r="C529" s="15">
        <v>165.6776568717703</v>
      </c>
      <c r="D529" s="15">
        <v>78.440015266727414</v>
      </c>
      <c r="E529" s="15"/>
    </row>
    <row r="530" spans="1:5" ht="15.75">
      <c r="A530" s="16">
        <v>102.74349009890784</v>
      </c>
      <c r="B530" s="15">
        <v>88.346041165243605</v>
      </c>
      <c r="C530" s="15">
        <v>152.93150491053211</v>
      </c>
      <c r="D530" s="15">
        <v>63.774650442672964</v>
      </c>
      <c r="E530" s="15"/>
    </row>
    <row r="531" spans="1:5" ht="15.75">
      <c r="A531" s="16">
        <v>100.35830619881949</v>
      </c>
      <c r="B531" s="15">
        <v>87.545819443198525</v>
      </c>
      <c r="C531" s="15">
        <v>96.832186204898107</v>
      </c>
      <c r="D531" s="15">
        <v>90.751515608110367</v>
      </c>
      <c r="E531" s="15"/>
    </row>
    <row r="532" spans="1:5" ht="15.75">
      <c r="A532" s="16">
        <v>121.99131699666168</v>
      </c>
      <c r="B532" s="15">
        <v>99.261582425049255</v>
      </c>
      <c r="C532" s="15">
        <v>146.04474024122851</v>
      </c>
      <c r="D532" s="15">
        <v>119.00006438907553</v>
      </c>
      <c r="E532" s="15"/>
    </row>
    <row r="533" spans="1:5" ht="15.75">
      <c r="A533" s="16">
        <v>101.08610796050357</v>
      </c>
      <c r="B533" s="15">
        <v>78.640910805324893</v>
      </c>
      <c r="C533" s="15">
        <v>96.068231649616109</v>
      </c>
      <c r="D533" s="15">
        <v>78.407699578696111</v>
      </c>
      <c r="E533" s="15"/>
    </row>
    <row r="534" spans="1:5" ht="15.75">
      <c r="A534" s="16">
        <v>115.1053057573165</v>
      </c>
      <c r="B534" s="15">
        <v>126.51698926837298</v>
      </c>
      <c r="C534" s="15">
        <v>107.96866702796706</v>
      </c>
      <c r="D534" s="15">
        <v>111.9448821226058</v>
      </c>
      <c r="E534" s="15"/>
    </row>
    <row r="535" spans="1:5" ht="15.75">
      <c r="A535" s="16">
        <v>115.54134100834403</v>
      </c>
      <c r="B535" s="15">
        <v>101.70653070480853</v>
      </c>
      <c r="C535" s="15">
        <v>126.73950002966308</v>
      </c>
      <c r="D535" s="15">
        <v>98.186404572976471</v>
      </c>
      <c r="E535" s="15"/>
    </row>
    <row r="536" spans="1:5" ht="15.75">
      <c r="A536" s="16">
        <v>106.01438706297586</v>
      </c>
      <c r="B536" s="15">
        <v>122.99747721244216</v>
      </c>
      <c r="C536" s="15">
        <v>115.69854766648859</v>
      </c>
      <c r="D536" s="15">
        <v>99.225123015207828</v>
      </c>
      <c r="E536" s="15"/>
    </row>
    <row r="537" spans="1:5" ht="15.75">
      <c r="A537" s="16">
        <v>80.799421124515902</v>
      </c>
      <c r="B537" s="15">
        <v>99.337005122669098</v>
      </c>
      <c r="C537" s="15">
        <v>119.67962190929029</v>
      </c>
      <c r="D537" s="15">
        <v>57.008725909531677</v>
      </c>
      <c r="E537" s="15"/>
    </row>
    <row r="538" spans="1:5" ht="15.75">
      <c r="A538" s="16">
        <v>114.70009507406189</v>
      </c>
      <c r="B538" s="15">
        <v>84.025994786065894</v>
      </c>
      <c r="C538" s="15">
        <v>118.32715055414269</v>
      </c>
      <c r="D538" s="15">
        <v>72.690721509678724</v>
      </c>
      <c r="E538" s="15"/>
    </row>
    <row r="539" spans="1:5" ht="15.75">
      <c r="A539" s="16">
        <v>108.1102399882127</v>
      </c>
      <c r="B539" s="15">
        <v>122.79553537934476</v>
      </c>
      <c r="C539" s="15">
        <v>109.59732235963884</v>
      </c>
      <c r="D539" s="15">
        <v>45.034737915506184</v>
      </c>
      <c r="E539" s="15"/>
    </row>
    <row r="540" spans="1:5" ht="15.75">
      <c r="A540" s="16">
        <v>114.56277712239284</v>
      </c>
      <c r="B540" s="15">
        <v>90.131106150414553</v>
      </c>
      <c r="C540" s="15">
        <v>115.24690200693612</v>
      </c>
      <c r="D540" s="15">
        <v>86.422162632635491</v>
      </c>
      <c r="E540" s="15"/>
    </row>
    <row r="541" spans="1:5" ht="15.75">
      <c r="A541" s="16">
        <v>87.806590426060893</v>
      </c>
      <c r="B541" s="15">
        <v>74.728790359137065</v>
      </c>
      <c r="C541" s="15">
        <v>104.43691544882086</v>
      </c>
      <c r="D541" s="15">
        <v>84.103825357237838</v>
      </c>
      <c r="E541" s="15"/>
    </row>
    <row r="542" spans="1:5" ht="15.75">
      <c r="A542" s="16">
        <v>100.26390881967586</v>
      </c>
      <c r="B542" s="15">
        <v>97.559559588296452</v>
      </c>
      <c r="C542" s="15">
        <v>116.02124417854611</v>
      </c>
      <c r="D542" s="15">
        <v>93.612468070807608</v>
      </c>
      <c r="E542" s="15"/>
    </row>
    <row r="543" spans="1:5" ht="15.75">
      <c r="A543" s="16">
        <v>86.410091152208679</v>
      </c>
      <c r="B543" s="15">
        <v>69.778791414626085</v>
      </c>
      <c r="C543" s="15">
        <v>132.30701745533793</v>
      </c>
      <c r="D543" s="15">
        <v>108.73807971916563</v>
      </c>
      <c r="E543" s="15"/>
    </row>
    <row r="544" spans="1:5" ht="15.75">
      <c r="A544" s="16">
        <v>102.06111803237263</v>
      </c>
      <c r="B544" s="15">
        <v>97.164227538007708</v>
      </c>
      <c r="C544" s="15">
        <v>128.98322329937741</v>
      </c>
      <c r="D544" s="15">
        <v>91.350701514193133</v>
      </c>
      <c r="E544" s="15"/>
    </row>
    <row r="545" spans="1:5" ht="15.75">
      <c r="A545" s="16">
        <v>101.48282657036702</v>
      </c>
      <c r="B545" s="15">
        <v>104.1752854006063</v>
      </c>
      <c r="C545" s="15">
        <v>128.35353306821276</v>
      </c>
      <c r="D545" s="15">
        <v>101.14524812636319</v>
      </c>
      <c r="E545" s="15"/>
    </row>
    <row r="546" spans="1:5" ht="15.75">
      <c r="A546" s="16">
        <v>82.283761298020863</v>
      </c>
      <c r="B546" s="15">
        <v>66.575810041717887</v>
      </c>
      <c r="C546" s="15">
        <v>135.44605633805986</v>
      </c>
      <c r="D546" s="15">
        <v>114.04503598706697</v>
      </c>
      <c r="E546" s="15"/>
    </row>
    <row r="547" spans="1:5" ht="15.75">
      <c r="A547" s="16">
        <v>109.9629772730907</v>
      </c>
      <c r="B547" s="15">
        <v>100.84002894951141</v>
      </c>
      <c r="C547" s="15">
        <v>122.61356944916315</v>
      </c>
      <c r="D547" s="15">
        <v>115.56649271614674</v>
      </c>
      <c r="E547" s="15"/>
    </row>
    <row r="548" spans="1:5" ht="15.75">
      <c r="A548" s="16">
        <v>103.21602577034241</v>
      </c>
      <c r="B548" s="15">
        <v>111.54826234127881</v>
      </c>
      <c r="C548" s="15">
        <v>136.75094482056807</v>
      </c>
      <c r="D548" s="15">
        <v>112.52538320113672</v>
      </c>
      <c r="E548" s="15"/>
    </row>
    <row r="549" spans="1:5" ht="15.75">
      <c r="A549" s="16">
        <v>108.7547930878884</v>
      </c>
      <c r="B549" s="15">
        <v>85.59107682902436</v>
      </c>
      <c r="C549" s="15">
        <v>132.00112030683044</v>
      </c>
      <c r="D549" s="15">
        <v>73.595279955674187</v>
      </c>
      <c r="E549" s="15"/>
    </row>
    <row r="550" spans="1:5" ht="15.75">
      <c r="A550" s="16">
        <v>105.44076530059101</v>
      </c>
      <c r="B550" s="15">
        <v>100.50198700768078</v>
      </c>
      <c r="C550" s="15">
        <v>122.23584392794464</v>
      </c>
      <c r="D550" s="15">
        <v>60.292179901642839</v>
      </c>
      <c r="E550" s="15"/>
    </row>
    <row r="551" spans="1:5" ht="15.75">
      <c r="A551" s="16">
        <v>112.98401699531837</v>
      </c>
      <c r="B551" s="15">
        <v>111.89952286952689</v>
      </c>
      <c r="C551" s="15">
        <v>113.61251584930301</v>
      </c>
      <c r="D551" s="15">
        <v>106.53585484030828</v>
      </c>
      <c r="E551" s="15"/>
    </row>
    <row r="552" spans="1:5" ht="15.75">
      <c r="A552" s="16">
        <v>88.834583458981342</v>
      </c>
      <c r="B552" s="15">
        <v>99.034838353594523</v>
      </c>
      <c r="C552" s="15">
        <v>118.91578811049044</v>
      </c>
      <c r="D552" s="15">
        <v>74.908590275674669</v>
      </c>
      <c r="E552" s="15"/>
    </row>
    <row r="553" spans="1:5" ht="15.75">
      <c r="A553" s="16">
        <v>106.20383052759621</v>
      </c>
      <c r="B553" s="15">
        <v>95.428763068872513</v>
      </c>
      <c r="C553" s="15">
        <v>105.99661538214491</v>
      </c>
      <c r="D553" s="15">
        <v>107.96660140048289</v>
      </c>
      <c r="E553" s="15"/>
    </row>
    <row r="554" spans="1:5" ht="15.75">
      <c r="A554" s="16">
        <v>99.280492025008016</v>
      </c>
      <c r="B554" s="15">
        <v>102.87208012292695</v>
      </c>
      <c r="C554" s="15">
        <v>113.56235159443031</v>
      </c>
      <c r="D554" s="15">
        <v>83.775969900250402</v>
      </c>
      <c r="E554" s="15"/>
    </row>
    <row r="555" spans="1:5" ht="15.75">
      <c r="A555" s="16">
        <v>99.314267092586306</v>
      </c>
      <c r="B555" s="15">
        <v>125.74939949272448</v>
      </c>
      <c r="C555" s="15">
        <v>109.41473378640012</v>
      </c>
      <c r="D555" s="15">
        <v>123.49703361232969</v>
      </c>
      <c r="E555" s="15"/>
    </row>
    <row r="556" spans="1:5" ht="15.75">
      <c r="A556" s="16">
        <v>105.88761257571946</v>
      </c>
      <c r="B556" s="15">
        <v>106.8432458850225</v>
      </c>
      <c r="C556" s="15">
        <v>121.02461176545489</v>
      </c>
      <c r="D556" s="15">
        <v>85.628588910856251</v>
      </c>
      <c r="E556" s="15"/>
    </row>
    <row r="557" spans="1:5" ht="15.75">
      <c r="A557" s="16">
        <v>96.889498233201721</v>
      </c>
      <c r="B557" s="15">
        <v>110.63016138741091</v>
      </c>
      <c r="C557" s="15">
        <v>107.4679590580331</v>
      </c>
      <c r="D557" s="15">
        <v>101.81776127243438</v>
      </c>
      <c r="E557" s="15"/>
    </row>
    <row r="558" spans="1:5" ht="15.75">
      <c r="A558" s="16">
        <v>86.038937565780316</v>
      </c>
      <c r="B558" s="15">
        <v>104.17442431543691</v>
      </c>
      <c r="C558" s="15">
        <v>130.54200019880682</v>
      </c>
      <c r="D558" s="15">
        <v>95.390234079138736</v>
      </c>
      <c r="E558" s="15"/>
    </row>
    <row r="559" spans="1:5" ht="15.75">
      <c r="A559" s="16">
        <v>94.870640770670889</v>
      </c>
      <c r="B559" s="15">
        <v>99.600924403296176</v>
      </c>
      <c r="C559" s="15">
        <v>121.60072434415383</v>
      </c>
      <c r="D559" s="15">
        <v>91.382549971689286</v>
      </c>
      <c r="E559" s="15"/>
    </row>
    <row r="560" spans="1:5" ht="15.75">
      <c r="A560" s="16">
        <v>110.8478725963721</v>
      </c>
      <c r="B560" s="15">
        <v>100.92085630177507</v>
      </c>
      <c r="C560" s="15">
        <v>151.30040676093017</v>
      </c>
      <c r="D560" s="15">
        <v>128.79636629586457</v>
      </c>
      <c r="E560" s="15"/>
    </row>
    <row r="561" spans="1:5" ht="15.75">
      <c r="A561" s="16">
        <v>97.725945841153816</v>
      </c>
      <c r="B561" s="15">
        <v>126.58388448486448</v>
      </c>
      <c r="C561" s="15">
        <v>132.09342949628535</v>
      </c>
      <c r="D561" s="15">
        <v>75.51031461915727</v>
      </c>
      <c r="E561" s="15"/>
    </row>
    <row r="562" spans="1:5" ht="15.75">
      <c r="A562" s="16">
        <v>98.768389143293689</v>
      </c>
      <c r="B562" s="15">
        <v>104.88409375452648</v>
      </c>
      <c r="C562" s="15">
        <v>112.54619039883664</v>
      </c>
      <c r="D562" s="15">
        <v>80.743992050918223</v>
      </c>
      <c r="E562" s="15"/>
    </row>
    <row r="563" spans="1:5" ht="15.75">
      <c r="A563" s="16">
        <v>111.08289029917842</v>
      </c>
      <c r="B563" s="15">
        <v>78.187499277964889</v>
      </c>
      <c r="C563" s="15">
        <v>137.65014752715956</v>
      </c>
      <c r="D563" s="15">
        <v>90.945223070099246</v>
      </c>
      <c r="E563" s="15"/>
    </row>
    <row r="564" spans="1:5" ht="15.75">
      <c r="A564" s="16">
        <v>102.89084951603513</v>
      </c>
      <c r="B564" s="15">
        <v>89.557283510180241</v>
      </c>
      <c r="C564" s="15">
        <v>121.65532640751167</v>
      </c>
      <c r="D564" s="15">
        <v>111.94835632134073</v>
      </c>
      <c r="E564" s="15"/>
    </row>
    <row r="565" spans="1:5" ht="15.75">
      <c r="A565" s="16">
        <v>114.69558990038422</v>
      </c>
      <c r="B565" s="15">
        <v>103.96134230763323</v>
      </c>
      <c r="C565" s="15">
        <v>139.30272605444429</v>
      </c>
      <c r="D565" s="15">
        <v>98.543264509123674</v>
      </c>
      <c r="E565" s="15"/>
    </row>
    <row r="566" spans="1:5" ht="15.75">
      <c r="A566" s="16">
        <v>97.430881320042317</v>
      </c>
      <c r="B566" s="15">
        <v>119.80662957609525</v>
      </c>
      <c r="C566" s="15">
        <v>122.18628448690652</v>
      </c>
      <c r="D566" s="15">
        <v>108.36634914665524</v>
      </c>
      <c r="E566" s="15"/>
    </row>
    <row r="567" spans="1:5" ht="15.75">
      <c r="A567" s="16">
        <v>102.82156682510504</v>
      </c>
      <c r="B567" s="15">
        <v>102.50432437746895</v>
      </c>
      <c r="C567" s="15">
        <v>127.54438730278252</v>
      </c>
      <c r="D567" s="15">
        <v>122.7446091518857</v>
      </c>
      <c r="E567" s="15"/>
    </row>
    <row r="568" spans="1:5" ht="15.75">
      <c r="A568" s="16">
        <v>86.164428883654409</v>
      </c>
      <c r="B568" s="15">
        <v>79.166205526070144</v>
      </c>
      <c r="C568" s="15">
        <v>118.74015435339516</v>
      </c>
      <c r="D568" s="15">
        <v>88.367816342076821</v>
      </c>
      <c r="E568" s="15"/>
    </row>
    <row r="569" spans="1:5" ht="15.75">
      <c r="A569" s="16">
        <v>99.491741132061406</v>
      </c>
      <c r="B569" s="15">
        <v>124.34137881698462</v>
      </c>
      <c r="C569" s="15">
        <v>104.36413748522568</v>
      </c>
      <c r="D569" s="15">
        <v>75.750881654164459</v>
      </c>
      <c r="E569" s="15"/>
    </row>
    <row r="570" spans="1:5" ht="15.75">
      <c r="A570" s="16">
        <v>99.043909453575907</v>
      </c>
      <c r="B570" s="15">
        <v>93.531883933286508</v>
      </c>
      <c r="C570" s="15">
        <v>108.14672110465153</v>
      </c>
      <c r="D570" s="15">
        <v>46.215434450607518</v>
      </c>
      <c r="E570" s="15"/>
    </row>
    <row r="571" spans="1:5" ht="15.75">
      <c r="A571" s="16">
        <v>113.16519268996785</v>
      </c>
      <c r="B571" s="15">
        <v>115.84696255238782</v>
      </c>
      <c r="C571" s="15">
        <v>157.96548042005156</v>
      </c>
      <c r="D571" s="15">
        <v>112.28785122862064</v>
      </c>
      <c r="E571" s="15"/>
    </row>
    <row r="572" spans="1:5" ht="15.75">
      <c r="A572" s="16">
        <v>86.255223880675658</v>
      </c>
      <c r="B572" s="15">
        <v>125.0343074289674</v>
      </c>
      <c r="C572" s="15">
        <v>111.64319692389881</v>
      </c>
      <c r="D572" s="15">
        <v>76.781981665823196</v>
      </c>
      <c r="E572" s="15"/>
    </row>
    <row r="573" spans="1:5" ht="15.75">
      <c r="A573" s="16">
        <v>98.032779140828552</v>
      </c>
      <c r="B573" s="15">
        <v>122.7957992127017</v>
      </c>
      <c r="C573" s="15">
        <v>104.90558160686305</v>
      </c>
      <c r="D573" s="15">
        <v>108.76188078859741</v>
      </c>
      <c r="E573" s="15"/>
    </row>
    <row r="574" spans="1:5" ht="15.75">
      <c r="A574" s="16">
        <v>95.315623059781274</v>
      </c>
      <c r="B574" s="15">
        <v>89.591356538312539</v>
      </c>
      <c r="C574" s="15">
        <v>148.32470853159521</v>
      </c>
      <c r="D574" s="15">
        <v>123.2652141649794</v>
      </c>
      <c r="E574" s="15"/>
    </row>
    <row r="575" spans="1:5" ht="15.75">
      <c r="A575" s="16">
        <v>95.141617401742451</v>
      </c>
      <c r="B575" s="15">
        <v>107.34385150101957</v>
      </c>
      <c r="C575" s="15">
        <v>95.07648879637145</v>
      </c>
      <c r="D575" s="15">
        <v>60.784574184117446</v>
      </c>
      <c r="E575" s="15"/>
    </row>
    <row r="576" spans="1:5" ht="15.75">
      <c r="A576" s="16">
        <v>112.79414157858128</v>
      </c>
      <c r="B576" s="15">
        <v>93.003103959409827</v>
      </c>
      <c r="C576" s="15">
        <v>77.78352770981769</v>
      </c>
      <c r="D576" s="15">
        <v>97.179319315847579</v>
      </c>
      <c r="E576" s="15"/>
    </row>
    <row r="577" spans="1:5" ht="15.75">
      <c r="A577" s="16">
        <v>88.467662859960683</v>
      </c>
      <c r="B577" s="15">
        <v>91.35972846957543</v>
      </c>
      <c r="C577" s="15">
        <v>135.45965011770136</v>
      </c>
      <c r="D577" s="15">
        <v>78.41716334960438</v>
      </c>
      <c r="E577" s="15"/>
    </row>
    <row r="578" spans="1:5" ht="15.75">
      <c r="A578" s="16">
        <v>96.094327458052931</v>
      </c>
      <c r="B578" s="15">
        <v>102.69286884514486</v>
      </c>
      <c r="C578" s="15">
        <v>122.99624268724187</v>
      </c>
      <c r="D578" s="15">
        <v>127.66247220441187</v>
      </c>
      <c r="E578" s="15"/>
    </row>
    <row r="579" spans="1:5" ht="15.75">
      <c r="A579" s="16">
        <v>100.78495849962223</v>
      </c>
      <c r="B579" s="15">
        <v>99.495922742511311</v>
      </c>
      <c r="C579" s="15">
        <v>68.293003031647004</v>
      </c>
      <c r="D579" s="15">
        <v>96.629288875709562</v>
      </c>
      <c r="E579" s="15"/>
    </row>
    <row r="580" spans="1:5" ht="15.75">
      <c r="A580" s="16">
        <v>102.29367931348179</v>
      </c>
      <c r="B580" s="15">
        <v>74.452153019257139</v>
      </c>
      <c r="C580" s="15">
        <v>86.657166281645459</v>
      </c>
      <c r="D580" s="15">
        <v>70.1292320574737</v>
      </c>
      <c r="E580" s="15"/>
    </row>
    <row r="581" spans="1:5" ht="15.75">
      <c r="A581" s="16">
        <v>99.314560169835886</v>
      </c>
      <c r="B581" s="15">
        <v>111.86205149170405</v>
      </c>
      <c r="C581" s="15">
        <v>119.339372574251</v>
      </c>
      <c r="D581" s="15">
        <v>82.586527939844245</v>
      </c>
      <c r="E581" s="15"/>
    </row>
    <row r="582" spans="1:5" ht="15.75">
      <c r="A582" s="16">
        <v>113.59597792287559</v>
      </c>
      <c r="B582" s="15">
        <v>121.27486702846682</v>
      </c>
      <c r="C582" s="15">
        <v>117.04368921446076</v>
      </c>
      <c r="D582" s="15">
        <v>110.08315385399783</v>
      </c>
      <c r="E582" s="15"/>
    </row>
    <row r="583" spans="1:5" ht="15.75">
      <c r="A583" s="16">
        <v>93.818387105505963</v>
      </c>
      <c r="B583" s="15">
        <v>79.021556127975146</v>
      </c>
      <c r="C583" s="15">
        <v>89.233521665738635</v>
      </c>
      <c r="D583" s="15">
        <v>120.0926090001019</v>
      </c>
      <c r="E583" s="15"/>
    </row>
    <row r="584" spans="1:5" ht="15.75">
      <c r="A584" s="16">
        <v>93.352399635540451</v>
      </c>
      <c r="B584" s="15">
        <v>114.93411129621336</v>
      </c>
      <c r="C584" s="15">
        <v>112.76520377899715</v>
      </c>
      <c r="D584" s="15">
        <v>99.021366364047481</v>
      </c>
      <c r="E584" s="15"/>
    </row>
    <row r="585" spans="1:5" ht="15.75">
      <c r="A585" s="16">
        <v>95.237499322144004</v>
      </c>
      <c r="B585" s="15">
        <v>79.005341988653299</v>
      </c>
      <c r="C585" s="15">
        <v>115.28308455124261</v>
      </c>
      <c r="D585" s="15">
        <v>103.63398196881803</v>
      </c>
      <c r="E585" s="15"/>
    </row>
    <row r="586" spans="1:5" ht="15.75">
      <c r="A586" s="16">
        <v>97.141290127672164</v>
      </c>
      <c r="B586" s="15">
        <v>105.82216920517453</v>
      </c>
      <c r="C586" s="15">
        <v>95.947889941646736</v>
      </c>
      <c r="D586" s="15">
        <v>79.36889422012996</v>
      </c>
      <c r="E586" s="15"/>
    </row>
    <row r="587" spans="1:5" ht="15.75">
      <c r="A587" s="16">
        <v>99.436130145795687</v>
      </c>
      <c r="B587" s="15">
        <v>112.49988590561202</v>
      </c>
      <c r="C587" s="15">
        <v>131.56755397233724</v>
      </c>
      <c r="D587" s="15">
        <v>91.142903651081042</v>
      </c>
      <c r="E587" s="15"/>
    </row>
    <row r="588" spans="1:5" ht="15.75">
      <c r="A588" s="16">
        <v>102.87843549926947</v>
      </c>
      <c r="B588" s="15">
        <v>100.79639147355692</v>
      </c>
      <c r="C588" s="15">
        <v>126.69281635019161</v>
      </c>
      <c r="D588" s="15">
        <v>132.26473342078862</v>
      </c>
      <c r="E588" s="15"/>
    </row>
    <row r="589" spans="1:5" ht="15.75">
      <c r="A589" s="16">
        <v>102.20693783654724</v>
      </c>
      <c r="B589" s="15">
        <v>93.368134562985006</v>
      </c>
      <c r="C589" s="15">
        <v>115.8187846311364</v>
      </c>
      <c r="D589" s="15">
        <v>79.430405247853741</v>
      </c>
      <c r="E589" s="15"/>
    </row>
    <row r="590" spans="1:5" ht="15.75">
      <c r="A590" s="16">
        <v>86.56067699215555</v>
      </c>
      <c r="B590" s="15">
        <v>102.19717480609916</v>
      </c>
      <c r="C590" s="15">
        <v>144.4700107856022</v>
      </c>
      <c r="D590" s="15">
        <v>80.551272514588845</v>
      </c>
      <c r="E590" s="15"/>
    </row>
    <row r="591" spans="1:5" ht="15.75">
      <c r="A591" s="16">
        <v>107.11133939711317</v>
      </c>
      <c r="B591" s="15">
        <v>117.38573055339998</v>
      </c>
      <c r="C591" s="15">
        <v>132.57028642570958</v>
      </c>
      <c r="D591" s="15">
        <v>83.290679709881488</v>
      </c>
      <c r="E591" s="15"/>
    </row>
    <row r="592" spans="1:5" ht="15.75">
      <c r="A592" s="16">
        <v>98.628579923149573</v>
      </c>
      <c r="B592" s="15">
        <v>100.00329269428789</v>
      </c>
      <c r="C592" s="15">
        <v>110.43216280376669</v>
      </c>
      <c r="D592" s="15">
        <v>121.36319296198508</v>
      </c>
      <c r="E592" s="15"/>
    </row>
    <row r="593" spans="1:5" ht="15.75">
      <c r="A593" s="16">
        <v>88.805881759788008</v>
      </c>
      <c r="B593" s="15">
        <v>85.199505616748183</v>
      </c>
      <c r="C593" s="15">
        <v>151.93204697468445</v>
      </c>
      <c r="D593" s="15">
        <v>85.415807498412732</v>
      </c>
      <c r="E593" s="15"/>
    </row>
    <row r="594" spans="1:5" ht="15.75">
      <c r="A594" s="16">
        <v>106.99502083924131</v>
      </c>
      <c r="B594" s="15">
        <v>99.836104998166775</v>
      </c>
      <c r="C594" s="15">
        <v>142.75300935819359</v>
      </c>
      <c r="D594" s="15">
        <v>59.176572537160155</v>
      </c>
      <c r="E594" s="15"/>
    </row>
    <row r="595" spans="1:5" ht="15.75">
      <c r="A595" s="16">
        <v>104.254338813098</v>
      </c>
      <c r="B595" s="15">
        <v>112.63089562010578</v>
      </c>
      <c r="C595" s="15">
        <v>112.93748997846933</v>
      </c>
      <c r="D595" s="15">
        <v>32.482683236884213</v>
      </c>
      <c r="E595" s="15"/>
    </row>
    <row r="596" spans="1:5" ht="15.75">
      <c r="A596" s="16">
        <v>101.40513387111696</v>
      </c>
      <c r="B596" s="15">
        <v>86.059982843187299</v>
      </c>
      <c r="C596" s="15">
        <v>116.60815111100078</v>
      </c>
      <c r="D596" s="15">
        <v>88.036999998683996</v>
      </c>
      <c r="E596" s="15"/>
    </row>
    <row r="597" spans="1:5" ht="15.75">
      <c r="A597" s="16">
        <v>88.231625155464144</v>
      </c>
      <c r="B597" s="15">
        <v>78.320755212450877</v>
      </c>
      <c r="C597" s="15">
        <v>150.49783340859904</v>
      </c>
      <c r="D597" s="15">
        <v>45.798473646959792</v>
      </c>
      <c r="E597" s="15"/>
    </row>
    <row r="598" spans="1:5" ht="15.75">
      <c r="A598" s="16">
        <v>104.88659742796926</v>
      </c>
      <c r="B598" s="15">
        <v>118.43147004839807</v>
      </c>
      <c r="C598" s="15">
        <v>105.38389270678863</v>
      </c>
      <c r="D598" s="15">
        <v>108.60137851418585</v>
      </c>
      <c r="E598" s="15"/>
    </row>
    <row r="599" spans="1:5" ht="15.75">
      <c r="A599" s="16">
        <v>110.10830787279815</v>
      </c>
      <c r="B599" s="15">
        <v>101.58602183239509</v>
      </c>
      <c r="C599" s="15">
        <v>131.99311733430932</v>
      </c>
      <c r="D599" s="15">
        <v>79.630339205129985</v>
      </c>
      <c r="E599" s="15"/>
    </row>
    <row r="600" spans="1:5" ht="15.75">
      <c r="A600" s="16">
        <v>105.85579389513669</v>
      </c>
      <c r="B600" s="15">
        <v>94.707654884081194</v>
      </c>
      <c r="C600" s="15">
        <v>173.08291140935808</v>
      </c>
      <c r="D600" s="15">
        <v>80.932466859258057</v>
      </c>
      <c r="E600" s="15"/>
    </row>
    <row r="601" spans="1:5" ht="15.75">
      <c r="A601" s="16">
        <v>92.841668982123338</v>
      </c>
      <c r="B601" s="15">
        <v>73.782731356294562</v>
      </c>
      <c r="C601" s="15">
        <v>137.60368407213832</v>
      </c>
      <c r="D601" s="15">
        <v>75.800063613888824</v>
      </c>
      <c r="E601" s="15"/>
    </row>
    <row r="602" spans="1:5" ht="15.75">
      <c r="A602" s="16">
        <v>106.99662295008352</v>
      </c>
      <c r="B602" s="15">
        <v>107.02852741471816</v>
      </c>
      <c r="C602" s="15">
        <v>159.44886966986473</v>
      </c>
      <c r="D602" s="15">
        <v>61.634304722565503</v>
      </c>
      <c r="E602" s="15"/>
    </row>
    <row r="603" spans="1:5" ht="15.75">
      <c r="A603" s="16">
        <v>109.30399038261953</v>
      </c>
      <c r="B603" s="15">
        <v>98.725059003731985</v>
      </c>
      <c r="C603" s="15">
        <v>105.32528584471947</v>
      </c>
      <c r="D603" s="15">
        <v>99.566224062618858</v>
      </c>
      <c r="E603" s="15"/>
    </row>
    <row r="604" spans="1:5" ht="15.75">
      <c r="A604" s="16">
        <v>83.314107717092156</v>
      </c>
      <c r="B604" s="15">
        <v>68.248105831548855</v>
      </c>
      <c r="C604" s="15">
        <v>133.17806630093401</v>
      </c>
      <c r="D604" s="15">
        <v>125.62114161500517</v>
      </c>
      <c r="E604" s="15"/>
    </row>
    <row r="605" spans="1:5" ht="15.75">
      <c r="A605" s="16">
        <v>79.076780131151736</v>
      </c>
      <c r="B605" s="15">
        <v>108.75671901317787</v>
      </c>
      <c r="C605" s="15">
        <v>115.12727072639564</v>
      </c>
      <c r="D605" s="15">
        <v>123.152926232342</v>
      </c>
      <c r="E605" s="15"/>
    </row>
    <row r="606" spans="1:5" ht="15.75">
      <c r="A606" s="16">
        <v>115.33305522571027</v>
      </c>
      <c r="B606" s="15">
        <v>117.10063227361047</v>
      </c>
      <c r="C606" s="15">
        <v>117.82070233551281</v>
      </c>
      <c r="D606" s="15">
        <v>123.59794284402028</v>
      </c>
      <c r="E606" s="15"/>
    </row>
    <row r="607" spans="1:5" ht="15.75">
      <c r="A607" s="16">
        <v>95.908503070438655</v>
      </c>
      <c r="B607" s="15">
        <v>101.24104687708382</v>
      </c>
      <c r="C607" s="15">
        <v>94.863463608339771</v>
      </c>
      <c r="D607" s="15">
        <v>75.856393927443833</v>
      </c>
      <c r="E607" s="15"/>
    </row>
    <row r="608" spans="1:5" ht="15.75">
      <c r="A608" s="16">
        <v>126.06375482636736</v>
      </c>
      <c r="B608" s="15">
        <v>79.286706805055474</v>
      </c>
      <c r="C608" s="15">
        <v>116.77680955228311</v>
      </c>
      <c r="D608" s="15">
        <v>48.819963996527349</v>
      </c>
      <c r="E608" s="15"/>
    </row>
    <row r="609" spans="1:5" ht="15.75">
      <c r="A609" s="16">
        <v>89.888554960856482</v>
      </c>
      <c r="B609" s="15">
        <v>76.75332504996959</v>
      </c>
      <c r="C609" s="15">
        <v>134.68632660971593</v>
      </c>
      <c r="D609" s="15">
        <v>85.349708892471199</v>
      </c>
      <c r="E609" s="15"/>
    </row>
    <row r="610" spans="1:5" ht="15.75">
      <c r="A610" s="16">
        <v>94.45729039410935</v>
      </c>
      <c r="B610" s="15">
        <v>110.31232257511761</v>
      </c>
      <c r="C610" s="15">
        <v>93.9143195390443</v>
      </c>
      <c r="D610" s="15">
        <v>86.093477481631453</v>
      </c>
      <c r="E610" s="15"/>
    </row>
    <row r="611" spans="1:5" ht="15.75">
      <c r="A611" s="16">
        <v>97.069376828363829</v>
      </c>
      <c r="B611" s="15">
        <v>81.152875532359303</v>
      </c>
      <c r="C611" s="15">
        <v>115.21270398879437</v>
      </c>
      <c r="D611" s="15">
        <v>71.229738972596124</v>
      </c>
      <c r="E611" s="15"/>
    </row>
    <row r="612" spans="1:5" ht="15.75">
      <c r="A612" s="16">
        <v>124.23420872744941</v>
      </c>
      <c r="B612" s="15">
        <v>81.623151078622413</v>
      </c>
      <c r="C612" s="15">
        <v>145.11475732445547</v>
      </c>
      <c r="D612" s="15">
        <v>53.036256836696793</v>
      </c>
      <c r="E612" s="15"/>
    </row>
    <row r="613" spans="1:5" ht="15.75">
      <c r="A613" s="16">
        <v>91.416659272658762</v>
      </c>
      <c r="B613" s="15">
        <v>91.61613215872535</v>
      </c>
      <c r="C613" s="15">
        <v>155.0960439290975</v>
      </c>
      <c r="D613" s="15">
        <v>100.06081411044079</v>
      </c>
      <c r="E613" s="15"/>
    </row>
    <row r="614" spans="1:5" ht="15.75">
      <c r="A614" s="16">
        <v>99.193058554425306</v>
      </c>
      <c r="B614" s="15">
        <v>94.557620658753194</v>
      </c>
      <c r="C614" s="15">
        <v>134.6572444291553</v>
      </c>
      <c r="D614" s="15">
        <v>89.644707808366775</v>
      </c>
      <c r="E614" s="15"/>
    </row>
    <row r="615" spans="1:5" ht="15.75">
      <c r="A615" s="16">
        <v>106.90160656006356</v>
      </c>
      <c r="B615" s="15">
        <v>118.26712869481639</v>
      </c>
      <c r="C615" s="15">
        <v>133.50151042667449</v>
      </c>
      <c r="D615" s="15">
        <v>42.413083759475967</v>
      </c>
      <c r="E615" s="15"/>
    </row>
    <row r="616" spans="1:5" ht="15.75">
      <c r="A616" s="16">
        <v>110.74389114603491</v>
      </c>
      <c r="B616" s="15">
        <v>105.83742671781806</v>
      </c>
      <c r="C616" s="15">
        <v>105.28011288244556</v>
      </c>
      <c r="D616" s="15">
        <v>76.982999904720373</v>
      </c>
      <c r="E616" s="15"/>
    </row>
    <row r="617" spans="1:5" ht="15.75">
      <c r="A617" s="16">
        <v>107.26340480548515</v>
      </c>
      <c r="B617" s="15">
        <v>104.6024777967375</v>
      </c>
      <c r="C617" s="15">
        <v>165.8707013655544</v>
      </c>
      <c r="D617" s="15">
        <v>83.852046269504399</v>
      </c>
      <c r="E617" s="15"/>
    </row>
    <row r="618" spans="1:5" ht="15.75">
      <c r="A618" s="16">
        <v>92.624816779880348</v>
      </c>
      <c r="B618" s="15">
        <v>97.448746152230115</v>
      </c>
      <c r="C618" s="15">
        <v>130.4288689023906</v>
      </c>
      <c r="D618" s="15">
        <v>76.564456312274842</v>
      </c>
      <c r="E618" s="15"/>
    </row>
    <row r="619" spans="1:5" ht="15.75">
      <c r="A619" s="16">
        <v>98.975031670482849</v>
      </c>
      <c r="B619" s="15">
        <v>94.974985326223305</v>
      </c>
      <c r="C619" s="15">
        <v>137.32891767305091</v>
      </c>
      <c r="D619" s="15">
        <v>92.032452567372047</v>
      </c>
      <c r="E619" s="15"/>
    </row>
    <row r="620" spans="1:5" ht="15.75">
      <c r="A620" s="16">
        <v>95.259347146969731</v>
      </c>
      <c r="B620" s="15">
        <v>105.36314774606694</v>
      </c>
      <c r="C620" s="15">
        <v>131.14403747161987</v>
      </c>
      <c r="D620" s="15">
        <v>49.291152845944453</v>
      </c>
      <c r="E620" s="15"/>
    </row>
    <row r="621" spans="1:5" ht="15.75">
      <c r="A621" s="16">
        <v>104.54607424802589</v>
      </c>
      <c r="B621" s="15">
        <v>111.72571287432334</v>
      </c>
      <c r="C621" s="15">
        <v>119.22021631602888</v>
      </c>
      <c r="D621" s="15">
        <v>104.12897586753047</v>
      </c>
      <c r="E621" s="15"/>
    </row>
    <row r="622" spans="1:5" ht="15.75">
      <c r="A622" s="16">
        <v>102.31440281572759</v>
      </c>
      <c r="B622" s="15">
        <v>106.40421895590748</v>
      </c>
      <c r="C622" s="15">
        <v>135.99494775585299</v>
      </c>
      <c r="D622" s="15">
        <v>67.148702213307843</v>
      </c>
      <c r="E622" s="15"/>
    </row>
    <row r="623" spans="1:5" ht="15.75">
      <c r="A623" s="16">
        <v>116.24882490818891</v>
      </c>
      <c r="B623" s="15">
        <v>83.489710681595852</v>
      </c>
      <c r="C623" s="15">
        <v>133.4534613234041</v>
      </c>
      <c r="D623" s="15">
        <v>84.561906962539979</v>
      </c>
      <c r="E623" s="15"/>
    </row>
    <row r="624" spans="1:5" ht="15.75">
      <c r="A624" s="16">
        <v>102.38879536405534</v>
      </c>
      <c r="B624" s="15">
        <v>86.498350118893086</v>
      </c>
      <c r="C624" s="15">
        <v>138.59246326558718</v>
      </c>
      <c r="D624" s="15">
        <v>122.94297454477601</v>
      </c>
      <c r="E624" s="15"/>
    </row>
    <row r="625" spans="1:5" ht="15.75">
      <c r="A625" s="16">
        <v>108.77441678031232</v>
      </c>
      <c r="B625" s="15">
        <v>62.011527635468155</v>
      </c>
      <c r="C625" s="15">
        <v>130.68546141236084</v>
      </c>
      <c r="D625" s="15">
        <v>70.808513860873745</v>
      </c>
      <c r="E625" s="15"/>
    </row>
    <row r="626" spans="1:5" ht="15.75">
      <c r="A626" s="16">
        <v>89.184362808174455</v>
      </c>
      <c r="B626" s="15">
        <v>123.38029094721605</v>
      </c>
      <c r="C626" s="15">
        <v>116.69993551990956</v>
      </c>
      <c r="D626" s="15">
        <v>108.82248277335407</v>
      </c>
      <c r="E626" s="15"/>
    </row>
    <row r="627" spans="1:5" ht="15.75">
      <c r="A627" s="16">
        <v>112.30908995447066</v>
      </c>
      <c r="B627" s="15">
        <v>98.103755761633238</v>
      </c>
      <c r="C627" s="15">
        <v>95.472101418329203</v>
      </c>
      <c r="D627" s="15">
        <v>92.4987309139226</v>
      </c>
      <c r="E627" s="15"/>
    </row>
    <row r="628" spans="1:5" ht="15.75">
      <c r="A628" s="16">
        <v>91.122478281027952</v>
      </c>
      <c r="B628" s="15">
        <v>102.08541903862169</v>
      </c>
      <c r="C628" s="15">
        <v>104.79950820081854</v>
      </c>
      <c r="D628" s="15">
        <v>89.15277747488517</v>
      </c>
      <c r="E628" s="15"/>
    </row>
    <row r="629" spans="1:5" ht="15.75">
      <c r="A629" s="16">
        <v>90.185868472451602</v>
      </c>
      <c r="B629" s="15">
        <v>109.24769856209195</v>
      </c>
      <c r="C629" s="15">
        <v>123.53966207240887</v>
      </c>
      <c r="D629" s="15">
        <v>81.088069051281764</v>
      </c>
      <c r="E629" s="15"/>
    </row>
    <row r="630" spans="1:5" ht="15.75">
      <c r="A630" s="16">
        <v>104.89865504758313</v>
      </c>
      <c r="B630" s="15">
        <v>111.85582697897303</v>
      </c>
      <c r="C630" s="15">
        <v>108.10803437832419</v>
      </c>
      <c r="D630" s="15">
        <v>54.037822142822733</v>
      </c>
      <c r="E630" s="15"/>
    </row>
    <row r="631" spans="1:5" ht="15.75">
      <c r="A631" s="16">
        <v>106.30579880311188</v>
      </c>
      <c r="B631" s="15">
        <v>114.67974000345862</v>
      </c>
      <c r="C631" s="15">
        <v>122.45087164098436</v>
      </c>
      <c r="D631" s="15">
        <v>78.222052862150804</v>
      </c>
      <c r="E631" s="15"/>
    </row>
    <row r="632" spans="1:5" ht="15.75">
      <c r="A632" s="16">
        <v>108.06212650772409</v>
      </c>
      <c r="B632" s="15">
        <v>105.11299763567763</v>
      </c>
      <c r="C632" s="15">
        <v>106.38093570373144</v>
      </c>
      <c r="D632" s="15">
        <v>98.728288139261622</v>
      </c>
      <c r="E632" s="15"/>
    </row>
    <row r="633" spans="1:5" ht="15.75">
      <c r="A633" s="16">
        <v>101.35083911288802</v>
      </c>
      <c r="B633" s="15">
        <v>116.30503739247047</v>
      </c>
      <c r="C633" s="15">
        <v>120.43075850622245</v>
      </c>
      <c r="D633" s="15">
        <v>67.746166214482173</v>
      </c>
      <c r="E633" s="15"/>
    </row>
    <row r="634" spans="1:5" ht="15.75">
      <c r="A634" s="16">
        <v>119.16910542306027</v>
      </c>
      <c r="B634" s="15">
        <v>112.04602081926964</v>
      </c>
      <c r="C634" s="15">
        <v>115.76805077195331</v>
      </c>
      <c r="D634" s="15">
        <v>89.590921485387298</v>
      </c>
      <c r="E634" s="15"/>
    </row>
    <row r="635" spans="1:5" ht="15.75">
      <c r="A635" s="16">
        <v>112.50266322242055</v>
      </c>
      <c r="B635" s="15">
        <v>112.46250990936915</v>
      </c>
      <c r="C635" s="15">
        <v>111.7639618987937</v>
      </c>
      <c r="D635" s="15">
        <v>102.14253574503687</v>
      </c>
      <c r="E635" s="15"/>
    </row>
    <row r="636" spans="1:5" ht="15.75">
      <c r="A636" s="16">
        <v>97.120316220019731</v>
      </c>
      <c r="B636" s="15">
        <v>86.394099072413155</v>
      </c>
      <c r="C636" s="15">
        <v>117.48190581733411</v>
      </c>
      <c r="D636" s="15">
        <v>86.323574378104695</v>
      </c>
      <c r="E636" s="15"/>
    </row>
    <row r="637" spans="1:5" ht="15.75">
      <c r="A637" s="16">
        <v>94.211321300213058</v>
      </c>
      <c r="B637" s="15">
        <v>102.65666727270286</v>
      </c>
      <c r="C637" s="15">
        <v>172.6057696987823</v>
      </c>
      <c r="D637" s="15">
        <v>137.15501267171817</v>
      </c>
      <c r="E637" s="15"/>
    </row>
    <row r="638" spans="1:5" ht="15.75">
      <c r="A638" s="16">
        <v>75.607799900160444</v>
      </c>
      <c r="B638" s="15">
        <v>92.692123174123253</v>
      </c>
      <c r="C638" s="15">
        <v>116.26307682801098</v>
      </c>
      <c r="D638" s="15">
        <v>88.542546515219556</v>
      </c>
      <c r="E638" s="15"/>
    </row>
    <row r="639" spans="1:5" ht="15.75">
      <c r="A639" s="16">
        <v>102.36438122007598</v>
      </c>
      <c r="B639" s="15">
        <v>95.071264091791363</v>
      </c>
      <c r="C639" s="15">
        <v>107.97538137527454</v>
      </c>
      <c r="D639" s="15">
        <v>93.573123644409861</v>
      </c>
      <c r="E639" s="15"/>
    </row>
    <row r="640" spans="1:5" ht="15.75">
      <c r="A640" s="16">
        <v>99.028393871242315</v>
      </c>
      <c r="B640" s="15">
        <v>91.065284744934161</v>
      </c>
      <c r="C640" s="15">
        <v>113.859473528953</v>
      </c>
      <c r="D640" s="15">
        <v>83.369348640593444</v>
      </c>
      <c r="E640" s="15"/>
    </row>
    <row r="641" spans="1:5" ht="15.75">
      <c r="A641" s="16">
        <v>86.423706374040421</v>
      </c>
      <c r="B641" s="15">
        <v>78.235189849755216</v>
      </c>
      <c r="C641" s="15">
        <v>139.83634976751205</v>
      </c>
      <c r="D641" s="15">
        <v>74.898414254511181</v>
      </c>
      <c r="E641" s="15"/>
    </row>
    <row r="642" spans="1:5" ht="15.75">
      <c r="A642" s="16">
        <v>96.22186217496278</v>
      </c>
      <c r="B642" s="15">
        <v>109.18643995925095</v>
      </c>
      <c r="C642" s="15">
        <v>132.87729639902182</v>
      </c>
      <c r="D642" s="15">
        <v>87.287630667339045</v>
      </c>
      <c r="E642" s="15"/>
    </row>
    <row r="643" spans="1:5" ht="15.75">
      <c r="A643" s="16">
        <v>94.873378867623614</v>
      </c>
      <c r="B643" s="15">
        <v>131.81312654351132</v>
      </c>
      <c r="C643" s="15">
        <v>150.42154562215728</v>
      </c>
      <c r="D643" s="15">
        <v>111.53641807877648</v>
      </c>
      <c r="E643" s="15"/>
    </row>
    <row r="644" spans="1:5" ht="15.75">
      <c r="A644" s="16">
        <v>103.90466134658141</v>
      </c>
      <c r="B644" s="15">
        <v>123.12168250347213</v>
      </c>
      <c r="C644" s="15">
        <v>64.965001948513645</v>
      </c>
      <c r="D644" s="15">
        <v>117.70886621886802</v>
      </c>
      <c r="E644" s="15"/>
    </row>
    <row r="645" spans="1:5" ht="15.75">
      <c r="A645" s="16">
        <v>100.08911713277371</v>
      </c>
      <c r="B645" s="15">
        <v>106.37083268844663</v>
      </c>
      <c r="C645" s="15">
        <v>140.11588506566</v>
      </c>
      <c r="D645" s="15">
        <v>81.270976564815101</v>
      </c>
      <c r="E645" s="15"/>
    </row>
    <row r="646" spans="1:5" ht="15.75">
      <c r="A646" s="16">
        <v>80.948946547442802</v>
      </c>
      <c r="B646" s="15">
        <v>91.622299616494729</v>
      </c>
      <c r="C646" s="15">
        <v>114.70460125943873</v>
      </c>
      <c r="D646" s="15">
        <v>85.217853849633229</v>
      </c>
      <c r="E646" s="15"/>
    </row>
    <row r="647" spans="1:5" ht="15.75">
      <c r="A647" s="16">
        <v>114.26497321938314</v>
      </c>
      <c r="B647" s="15">
        <v>147.81157063808905</v>
      </c>
      <c r="C647" s="15">
        <v>122.84653759957678</v>
      </c>
      <c r="D647" s="15">
        <v>78.218998603807677</v>
      </c>
      <c r="E647" s="15"/>
    </row>
    <row r="648" spans="1:5" ht="15.75">
      <c r="A648" s="16">
        <v>100.60032881657435</v>
      </c>
      <c r="B648" s="15">
        <v>72.809191956940822</v>
      </c>
      <c r="C648" s="15">
        <v>88.612762848902094</v>
      </c>
      <c r="D648" s="15">
        <v>82.66169980732343</v>
      </c>
      <c r="E648" s="15"/>
    </row>
    <row r="649" spans="1:5" ht="15.75">
      <c r="A649" s="16">
        <v>95.88765716856642</v>
      </c>
      <c r="B649" s="15">
        <v>87.843202936829812</v>
      </c>
      <c r="C649" s="15">
        <v>120.37948193083139</v>
      </c>
      <c r="D649" s="15">
        <v>99.610565014478425</v>
      </c>
      <c r="E649" s="15"/>
    </row>
    <row r="650" spans="1:5" ht="15.75">
      <c r="A650" s="16">
        <v>110.3526303713295</v>
      </c>
      <c r="B650" s="15">
        <v>115.0967332954508</v>
      </c>
      <c r="C650" s="15">
        <v>149.97399454379092</v>
      </c>
      <c r="D650" s="15">
        <v>121.85859985181082</v>
      </c>
      <c r="E650" s="15"/>
    </row>
    <row r="651" spans="1:5" ht="15.75">
      <c r="A651" s="16">
        <v>102.36807746694012</v>
      </c>
      <c r="B651" s="15">
        <v>116.20167218069923</v>
      </c>
      <c r="C651" s="15">
        <v>145.02142390822428</v>
      </c>
      <c r="D651" s="15">
        <v>76.832041767210058</v>
      </c>
      <c r="E651" s="15"/>
    </row>
    <row r="652" spans="1:5" ht="15.75">
      <c r="A652" s="16">
        <v>108.30778054637449</v>
      </c>
      <c r="B652" s="15">
        <v>101.64079660513039</v>
      </c>
      <c r="C652" s="15">
        <v>131.188236009001</v>
      </c>
      <c r="D652" s="15">
        <v>113.1735552241139</v>
      </c>
      <c r="E652" s="15"/>
    </row>
    <row r="653" spans="1:5" ht="15.75">
      <c r="A653" s="16">
        <v>94.763722265304295</v>
      </c>
      <c r="B653" s="15">
        <v>105.76372920738777</v>
      </c>
      <c r="C653" s="15">
        <v>150.06619588365879</v>
      </c>
      <c r="D653" s="15">
        <v>79.077616548465812</v>
      </c>
      <c r="E653" s="15"/>
    </row>
    <row r="654" spans="1:5" ht="15.75">
      <c r="A654" s="16">
        <v>98.609059370977548</v>
      </c>
      <c r="B654" s="15">
        <v>93.314766448747832</v>
      </c>
      <c r="C654" s="15">
        <v>129.09180455679916</v>
      </c>
      <c r="D654" s="15">
        <v>100.31064493538224</v>
      </c>
      <c r="E654" s="15"/>
    </row>
    <row r="655" spans="1:5" ht="15.75">
      <c r="A655" s="16">
        <v>94.271073664521055</v>
      </c>
      <c r="B655" s="15">
        <v>102.61245558132828</v>
      </c>
      <c r="C655" s="15">
        <v>102.36422402622338</v>
      </c>
      <c r="D655" s="15">
        <v>94.603058654661254</v>
      </c>
      <c r="E655" s="15"/>
    </row>
    <row r="656" spans="1:5" ht="15.75">
      <c r="A656" s="16">
        <v>90.690964138622121</v>
      </c>
      <c r="B656" s="15">
        <v>101.11594050582653</v>
      </c>
      <c r="C656" s="15">
        <v>97.786467065054694</v>
      </c>
      <c r="D656" s="15">
        <v>102.94536327834294</v>
      </c>
      <c r="E656" s="15"/>
    </row>
    <row r="657" spans="1:5" ht="15.75">
      <c r="A657" s="16">
        <v>94.395062005963837</v>
      </c>
      <c r="B657" s="15">
        <v>102.0727091757351</v>
      </c>
      <c r="C657" s="15">
        <v>138.6554146489857</v>
      </c>
      <c r="D657" s="15">
        <v>97.242416505372375</v>
      </c>
      <c r="E657" s="15"/>
    </row>
    <row r="658" spans="1:5" ht="15.75">
      <c r="A658" s="16">
        <v>105.26016484525371</v>
      </c>
      <c r="B658" s="15">
        <v>116.46295429515021</v>
      </c>
      <c r="C658" s="15">
        <v>103.97974968851145</v>
      </c>
      <c r="D658" s="15">
        <v>68.693616992737816</v>
      </c>
      <c r="E658" s="15"/>
    </row>
    <row r="659" spans="1:5" ht="15.75">
      <c r="A659" s="16">
        <v>81.188002536157455</v>
      </c>
      <c r="B659" s="15">
        <v>93.863997995759973</v>
      </c>
      <c r="C659" s="15">
        <v>116.92749255479953</v>
      </c>
      <c r="D659" s="15">
        <v>109.16819236493893</v>
      </c>
      <c r="E659" s="15"/>
    </row>
    <row r="660" spans="1:5" ht="15.75">
      <c r="A660" s="16">
        <v>97.101705571168395</v>
      </c>
      <c r="B660" s="15">
        <v>99.697813996476725</v>
      </c>
      <c r="C660" s="15">
        <v>155.89668115061386</v>
      </c>
      <c r="D660" s="15">
        <v>88.687615589981306</v>
      </c>
      <c r="E660" s="15"/>
    </row>
    <row r="661" spans="1:5" ht="15.75">
      <c r="A661" s="16">
        <v>124.13327788397623</v>
      </c>
      <c r="B661" s="15">
        <v>105.5792310213576</v>
      </c>
      <c r="C661" s="15">
        <v>108.18800425770405</v>
      </c>
      <c r="D661" s="15">
        <v>85.661917801621712</v>
      </c>
      <c r="E661" s="15"/>
    </row>
    <row r="662" spans="1:5" ht="15.75">
      <c r="A662" s="16">
        <v>93.139176247922251</v>
      </c>
      <c r="B662" s="15">
        <v>111.99531532330411</v>
      </c>
      <c r="C662" s="15">
        <v>116.9751463274963</v>
      </c>
      <c r="D662" s="15">
        <v>91.014021887025365</v>
      </c>
      <c r="E662" s="15"/>
    </row>
    <row r="663" spans="1:5" ht="15.75">
      <c r="A663" s="16">
        <v>99.011067623825966</v>
      </c>
      <c r="B663" s="15">
        <v>124.70814868360094</v>
      </c>
      <c r="C663" s="15">
        <v>118.13797075570278</v>
      </c>
      <c r="D663" s="15">
        <v>68.059446529707657</v>
      </c>
      <c r="E663" s="15"/>
    </row>
    <row r="664" spans="1:5" ht="15.75">
      <c r="A664" s="16">
        <v>93.298252860029152</v>
      </c>
      <c r="B664" s="15">
        <v>81.121991754918099</v>
      </c>
      <c r="C664" s="15">
        <v>140.85552838611761</v>
      </c>
      <c r="D664" s="15">
        <v>135.52752686226768</v>
      </c>
      <c r="E664" s="15"/>
    </row>
    <row r="665" spans="1:5" ht="15.75">
      <c r="A665" s="16">
        <v>103.28348820349333</v>
      </c>
      <c r="B665" s="15">
        <v>109.41338653512958</v>
      </c>
      <c r="C665" s="15">
        <v>86.955580054967641</v>
      </c>
      <c r="D665" s="15">
        <v>97.84123582477946</v>
      </c>
      <c r="E665" s="15"/>
    </row>
    <row r="666" spans="1:5" ht="15.75">
      <c r="A666" s="16">
        <v>93.804480956782754</v>
      </c>
      <c r="B666" s="15">
        <v>125.46197442649145</v>
      </c>
      <c r="C666" s="15">
        <v>114.39682560436495</v>
      </c>
      <c r="D666" s="15">
        <v>94.587227240714356</v>
      </c>
      <c r="E666" s="15"/>
    </row>
    <row r="667" spans="1:5" ht="15.75">
      <c r="A667" s="16">
        <v>91.211150061531043</v>
      </c>
      <c r="B667" s="15">
        <v>128.62182876850738</v>
      </c>
      <c r="C667" s="15">
        <v>118.4896492302471</v>
      </c>
      <c r="D667" s="15">
        <v>90.905520892084724</v>
      </c>
      <c r="E667" s="15"/>
    </row>
    <row r="668" spans="1:5" ht="15.75">
      <c r="A668" s="16">
        <v>93.698965954024516</v>
      </c>
      <c r="B668" s="15">
        <v>105.61005107510937</v>
      </c>
      <c r="C668" s="15">
        <v>129.49976764676876</v>
      </c>
      <c r="D668" s="15">
        <v>103.9346767242705</v>
      </c>
      <c r="E668" s="15"/>
    </row>
    <row r="669" spans="1:5" ht="15.75">
      <c r="A669" s="16">
        <v>115.89957985208912</v>
      </c>
      <c r="B669" s="15">
        <v>94.931702918705696</v>
      </c>
      <c r="C669" s="15">
        <v>132.09309336978095</v>
      </c>
      <c r="D669" s="15">
        <v>53.021216928306103</v>
      </c>
      <c r="E669" s="15"/>
    </row>
    <row r="670" spans="1:5" ht="15.75">
      <c r="A670" s="16">
        <v>116.64931642912393</v>
      </c>
      <c r="B670" s="15">
        <v>93.231383518462962</v>
      </c>
      <c r="C670" s="15">
        <v>156.94354554140091</v>
      </c>
      <c r="D670" s="15">
        <v>92.881584811243556</v>
      </c>
      <c r="E670" s="15"/>
    </row>
    <row r="671" spans="1:5" ht="15.75">
      <c r="A671" s="16">
        <v>111.59983184808766</v>
      </c>
      <c r="B671" s="15">
        <v>92.100763350947545</v>
      </c>
      <c r="C671" s="15">
        <v>116.10569871564849</v>
      </c>
      <c r="D671" s="15">
        <v>92.296076575598818</v>
      </c>
      <c r="E671" s="15"/>
    </row>
    <row r="672" spans="1:5" ht="15.75">
      <c r="A672" s="16">
        <v>99.179328929216126</v>
      </c>
      <c r="B672" s="15">
        <v>113.39159782327215</v>
      </c>
      <c r="C672" s="15">
        <v>140.83391212185461</v>
      </c>
      <c r="D672" s="15">
        <v>44.171551453507618</v>
      </c>
      <c r="E672" s="15"/>
    </row>
    <row r="673" spans="1:5" ht="15.75">
      <c r="A673" s="16">
        <v>86.662284157034719</v>
      </c>
      <c r="B673" s="15">
        <v>112.97727516435998</v>
      </c>
      <c r="C673" s="15">
        <v>104.49544036453631</v>
      </c>
      <c r="D673" s="15">
        <v>68.212889753061745</v>
      </c>
      <c r="E673" s="15"/>
    </row>
    <row r="674" spans="1:5" ht="15.75">
      <c r="A674" s="16">
        <v>102.79010684687364</v>
      </c>
      <c r="B674" s="15">
        <v>101.60165711614013</v>
      </c>
      <c r="C674" s="15">
        <v>114.98544183624517</v>
      </c>
      <c r="D674" s="15">
        <v>77.602960900867402</v>
      </c>
      <c r="E674" s="15"/>
    </row>
    <row r="675" spans="1:5" ht="15.75">
      <c r="A675" s="16">
        <v>90.654215065944754</v>
      </c>
      <c r="B675" s="15">
        <v>83.383598768426737</v>
      </c>
      <c r="C675" s="15">
        <v>79.355266538561864</v>
      </c>
      <c r="D675" s="15">
        <v>107.742366748829</v>
      </c>
      <c r="E675" s="15"/>
    </row>
    <row r="676" spans="1:5" ht="15.75">
      <c r="A676" s="16">
        <v>102.13158332371677</v>
      </c>
      <c r="B676" s="15">
        <v>109.78390669814644</v>
      </c>
      <c r="C676" s="15">
        <v>143.11337859300579</v>
      </c>
      <c r="D676" s="15">
        <v>58.454971818753165</v>
      </c>
      <c r="E676" s="15"/>
    </row>
    <row r="677" spans="1:5" ht="15.75">
      <c r="A677" s="16">
        <v>102.17900094065726</v>
      </c>
      <c r="B677" s="15">
        <v>89.528216246782222</v>
      </c>
      <c r="C677" s="15">
        <v>116.70457450038043</v>
      </c>
      <c r="D677" s="15">
        <v>91.091577580135663</v>
      </c>
      <c r="E677" s="15"/>
    </row>
    <row r="678" spans="1:5" ht="15.75">
      <c r="A678" s="16">
        <v>102.63828184907311</v>
      </c>
      <c r="B678" s="15">
        <v>99.820793572865796</v>
      </c>
      <c r="C678" s="15">
        <v>128.5206874104631</v>
      </c>
      <c r="D678" s="15">
        <v>101.42208787093523</v>
      </c>
      <c r="E678" s="15"/>
    </row>
    <row r="679" spans="1:5" ht="15.75">
      <c r="A679" s="16">
        <v>79.17033708719714</v>
      </c>
      <c r="B679" s="15">
        <v>86.488176897211133</v>
      </c>
      <c r="C679" s="15">
        <v>109.44956850719336</v>
      </c>
      <c r="D679" s="15">
        <v>105.58314123887271</v>
      </c>
      <c r="E679" s="15"/>
    </row>
    <row r="680" spans="1:5" ht="15.75">
      <c r="A680" s="16">
        <v>92.104935814268174</v>
      </c>
      <c r="B680" s="15">
        <v>87.897486470188824</v>
      </c>
      <c r="C680" s="15">
        <v>133.74065006480009</v>
      </c>
      <c r="D680" s="15">
        <v>96.696233577523572</v>
      </c>
      <c r="E680" s="15"/>
    </row>
    <row r="681" spans="1:5" ht="15.75">
      <c r="A681" s="16">
        <v>101.71382037615331</v>
      </c>
      <c r="B681" s="15">
        <v>115.75583101603684</v>
      </c>
      <c r="C681" s="15">
        <v>108.23507307103455</v>
      </c>
      <c r="D681" s="15">
        <v>104.81851355647223</v>
      </c>
      <c r="E681" s="15"/>
    </row>
    <row r="682" spans="1:5" ht="15.75">
      <c r="A682" s="16">
        <v>109.32485845834208</v>
      </c>
      <c r="B682" s="15">
        <v>93.206032646838821</v>
      </c>
      <c r="C682" s="15">
        <v>137.68888106287704</v>
      </c>
      <c r="D682" s="15">
        <v>91.930707197127504</v>
      </c>
      <c r="E682" s="15"/>
    </row>
    <row r="683" spans="1:5" ht="15.75">
      <c r="A683" s="16">
        <v>95.433328561830422</v>
      </c>
      <c r="B683" s="15">
        <v>112.29970302298966</v>
      </c>
      <c r="C683" s="15">
        <v>115.13041300776763</v>
      </c>
      <c r="D683" s="15">
        <v>87.27704101165159</v>
      </c>
      <c r="E683" s="15"/>
    </row>
    <row r="684" spans="1:5" ht="15.75">
      <c r="A684" s="16">
        <v>97.232437809003613</v>
      </c>
      <c r="B684" s="15">
        <v>82.686938403134036</v>
      </c>
      <c r="C684" s="15">
        <v>97.094895311505525</v>
      </c>
      <c r="D684" s="15">
        <v>83.351204953976321</v>
      </c>
      <c r="E684" s="15"/>
    </row>
    <row r="685" spans="1:5" ht="15.75">
      <c r="A685" s="16">
        <v>97.158830680490382</v>
      </c>
      <c r="B685" s="15">
        <v>111.05138294479957</v>
      </c>
      <c r="C685" s="15">
        <v>112.4498997136584</v>
      </c>
      <c r="D685" s="15">
        <v>76.336263367670654</v>
      </c>
      <c r="E685" s="15"/>
    </row>
    <row r="686" spans="1:5" ht="15.75">
      <c r="A686" s="16">
        <v>103.40515885272907</v>
      </c>
      <c r="B686" s="15">
        <v>78.132113959816252</v>
      </c>
      <c r="C686" s="15">
        <v>130.7490150036358</v>
      </c>
      <c r="D686" s="15">
        <v>53.466219632474576</v>
      </c>
      <c r="E686" s="15"/>
    </row>
    <row r="687" spans="1:5" ht="15.75">
      <c r="A687" s="16">
        <v>95.559388201854745</v>
      </c>
      <c r="B687" s="15">
        <v>121.73412215657322</v>
      </c>
      <c r="C687" s="15">
        <v>106.22053792221777</v>
      </c>
      <c r="D687" s="15">
        <v>75.636450390624077</v>
      </c>
      <c r="E687" s="15"/>
    </row>
    <row r="688" spans="1:5" ht="15.75">
      <c r="A688" s="16">
        <v>89.340346507333379</v>
      </c>
      <c r="B688" s="15">
        <v>118.01006069055688</v>
      </c>
      <c r="C688" s="15">
        <v>82.612455888585146</v>
      </c>
      <c r="D688" s="15">
        <v>98.202237822084726</v>
      </c>
      <c r="E688" s="15"/>
    </row>
    <row r="689" spans="1:5" ht="15.75">
      <c r="A689" s="16">
        <v>85.574752714057922</v>
      </c>
      <c r="B689" s="15">
        <v>107.76707603327509</v>
      </c>
      <c r="C689" s="15">
        <v>140.03122766050637</v>
      </c>
      <c r="D689" s="15">
        <v>114.40670994077209</v>
      </c>
      <c r="E689" s="15"/>
    </row>
    <row r="690" spans="1:5" ht="15.75">
      <c r="A690" s="16">
        <v>102.00963438760482</v>
      </c>
      <c r="B690" s="15">
        <v>97.28378579868604</v>
      </c>
      <c r="C690" s="15">
        <v>105.41882362367119</v>
      </c>
      <c r="D690" s="15">
        <v>80.394257273815128</v>
      </c>
      <c r="E690" s="15"/>
    </row>
    <row r="691" spans="1:5" ht="15.75">
      <c r="A691" s="16">
        <v>87.6130464926689</v>
      </c>
      <c r="B691" s="15">
        <v>88.143360922606462</v>
      </c>
      <c r="C691" s="15">
        <v>151.69250175768525</v>
      </c>
      <c r="D691" s="15">
        <v>51.001671652647929</v>
      </c>
      <c r="E691" s="15"/>
    </row>
    <row r="692" spans="1:5" ht="15.75">
      <c r="A692" s="16">
        <v>95.774063505677987</v>
      </c>
      <c r="B692" s="15">
        <v>81.386527030394973</v>
      </c>
      <c r="C692" s="15">
        <v>127.87737885518027</v>
      </c>
      <c r="D692" s="15">
        <v>57.543167138823037</v>
      </c>
      <c r="E692" s="15"/>
    </row>
    <row r="693" spans="1:5" ht="15.75">
      <c r="A693" s="16">
        <v>119.20077502845174</v>
      </c>
      <c r="B693" s="15">
        <v>88.549902295432048</v>
      </c>
      <c r="C693" s="15">
        <v>117.49707780879817</v>
      </c>
      <c r="D693" s="15">
        <v>94.547401277543486</v>
      </c>
      <c r="E693" s="15"/>
    </row>
    <row r="694" spans="1:5" ht="15.75">
      <c r="A694" s="16">
        <v>106.86879714416477</v>
      </c>
      <c r="B694" s="15">
        <v>117.72024722635024</v>
      </c>
      <c r="C694" s="15">
        <v>141.89925253564297</v>
      </c>
      <c r="D694" s="15">
        <v>119.54289811925491</v>
      </c>
      <c r="E694" s="15"/>
    </row>
    <row r="695" spans="1:5" ht="15.75">
      <c r="A695" s="16">
        <v>119.68282675682076</v>
      </c>
      <c r="B695" s="15">
        <v>103.9490046132471</v>
      </c>
      <c r="C695" s="15">
        <v>122.04743032550027</v>
      </c>
      <c r="D695" s="15">
        <v>107.45757238681222</v>
      </c>
      <c r="E695" s="15"/>
    </row>
    <row r="696" spans="1:5" ht="15.75">
      <c r="A696" s="16">
        <v>104.00031690946889</v>
      </c>
      <c r="B696" s="15">
        <v>97.957331584785834</v>
      </c>
      <c r="C696" s="15">
        <v>133.60312489428452</v>
      </c>
      <c r="D696" s="15">
        <v>97.472183937020418</v>
      </c>
      <c r="E696" s="15"/>
    </row>
    <row r="697" spans="1:5" ht="15.75">
      <c r="A697" s="16">
        <v>94.617308221052099</v>
      </c>
      <c r="B697" s="15">
        <v>108.43834666801513</v>
      </c>
      <c r="C697" s="15">
        <v>107.21769004192652</v>
      </c>
      <c r="D697" s="15">
        <v>65.915155391883218</v>
      </c>
      <c r="E697" s="15"/>
    </row>
    <row r="698" spans="1:5" ht="15.75">
      <c r="A698" s="16">
        <v>116.02130804013768</v>
      </c>
      <c r="B698" s="15">
        <v>127.81660194088431</v>
      </c>
      <c r="C698" s="15">
        <v>146.76881357491425</v>
      </c>
      <c r="D698" s="15">
        <v>106.06390483136465</v>
      </c>
      <c r="E698" s="15"/>
    </row>
    <row r="699" spans="1:5" ht="15.75">
      <c r="A699" s="16">
        <v>95.166359266391964</v>
      </c>
      <c r="B699" s="15">
        <v>92.696015277289234</v>
      </c>
      <c r="C699" s="15">
        <v>146.72292144360313</v>
      </c>
      <c r="D699" s="15">
        <v>99.524465274902241</v>
      </c>
      <c r="E699" s="15"/>
    </row>
    <row r="700" spans="1:5" ht="15.75">
      <c r="A700" s="16">
        <v>106.40844993858991</v>
      </c>
      <c r="B700" s="15">
        <v>103.26985114571698</v>
      </c>
      <c r="C700" s="15">
        <v>127.73198275329491</v>
      </c>
      <c r="D700" s="15">
        <v>78.138047195926674</v>
      </c>
      <c r="E700" s="15"/>
    </row>
    <row r="701" spans="1:5" ht="15.75">
      <c r="A701" s="16">
        <v>94.777257928660674</v>
      </c>
      <c r="B701" s="15">
        <v>108.54535763988906</v>
      </c>
      <c r="C701" s="15">
        <v>127.793390877207</v>
      </c>
      <c r="D701" s="15">
        <v>119.32661350392095</v>
      </c>
      <c r="E701" s="15"/>
    </row>
    <row r="702" spans="1:5" ht="15.75">
      <c r="A702" s="16">
        <v>82.460424781322672</v>
      </c>
      <c r="B702" s="15">
        <v>100.37994481508008</v>
      </c>
      <c r="C702" s="15">
        <v>90.390532496974174</v>
      </c>
      <c r="D702" s="15">
        <v>103.03351009742414</v>
      </c>
      <c r="E702" s="15"/>
    </row>
    <row r="703" spans="1:5" ht="15.75">
      <c r="A703" s="16">
        <v>115.86374867548557</v>
      </c>
      <c r="B703" s="15">
        <v>112.13188932763387</v>
      </c>
      <c r="C703" s="15">
        <v>99.715749048306179</v>
      </c>
      <c r="D703" s="15">
        <v>82.310435674008886</v>
      </c>
      <c r="E703" s="15"/>
    </row>
    <row r="704" spans="1:5" ht="15.75">
      <c r="A704" s="16">
        <v>98.856517762106932</v>
      </c>
      <c r="B704" s="15">
        <v>72.300006194529942</v>
      </c>
      <c r="C704" s="15">
        <v>117.52206186679928</v>
      </c>
      <c r="D704" s="15">
        <v>102.19161968348658</v>
      </c>
      <c r="E704" s="15"/>
    </row>
    <row r="705" spans="1:5" ht="15.75">
      <c r="A705" s="16">
        <v>87.200862002879376</v>
      </c>
      <c r="B705" s="15">
        <v>99.227894990610821</v>
      </c>
      <c r="C705" s="15">
        <v>104.60451908512027</v>
      </c>
      <c r="D705" s="15">
        <v>96.987107035749887</v>
      </c>
      <c r="E705" s="15"/>
    </row>
    <row r="706" spans="1:5" ht="15.75">
      <c r="A706" s="16">
        <v>97.798918879567509</v>
      </c>
      <c r="B706" s="15">
        <v>85.87262214229554</v>
      </c>
      <c r="C706" s="15">
        <v>111.6989690761784</v>
      </c>
      <c r="D706" s="15">
        <v>100.60011596031018</v>
      </c>
      <c r="E706" s="15"/>
    </row>
    <row r="707" spans="1:5" ht="15.75">
      <c r="A707" s="16">
        <v>94.210179477931888</v>
      </c>
      <c r="B707" s="15">
        <v>106.77881473004049</v>
      </c>
      <c r="C707" s="15">
        <v>117.38029042172684</v>
      </c>
      <c r="D707" s="15">
        <v>101.61850580553846</v>
      </c>
      <c r="E707" s="15"/>
    </row>
    <row r="708" spans="1:5" ht="15.75">
      <c r="A708" s="16">
        <v>75.53486202843942</v>
      </c>
      <c r="B708" s="15">
        <v>109.29638715669512</v>
      </c>
      <c r="C708" s="15">
        <v>113.18885805522996</v>
      </c>
      <c r="D708" s="15">
        <v>85.90736851306815</v>
      </c>
      <c r="E708" s="15"/>
    </row>
    <row r="709" spans="1:5" ht="15.75">
      <c r="A709" s="16">
        <v>107.41305477930609</v>
      </c>
      <c r="B709" s="15">
        <v>90.562942581306061</v>
      </c>
      <c r="C709" s="15">
        <v>148.05194799931201</v>
      </c>
      <c r="D709" s="15">
        <v>68.148713629176427</v>
      </c>
      <c r="E709" s="15"/>
    </row>
    <row r="710" spans="1:5" ht="15.75">
      <c r="A710" s="16">
        <v>105.14197148697804</v>
      </c>
      <c r="B710" s="15">
        <v>100.01801191550044</v>
      </c>
      <c r="C710" s="15">
        <v>128.30779769746528</v>
      </c>
      <c r="D710" s="15">
        <v>88.600234092871233</v>
      </c>
      <c r="E710" s="15"/>
    </row>
    <row r="711" spans="1:5" ht="15.75">
      <c r="A711" s="16">
        <v>102.65669619733444</v>
      </c>
      <c r="B711" s="15">
        <v>71.646701367859578</v>
      </c>
      <c r="C711" s="15">
        <v>130.09213708190828</v>
      </c>
      <c r="D711" s="15">
        <v>96.287329671559974</v>
      </c>
      <c r="E711" s="15"/>
    </row>
    <row r="712" spans="1:5" ht="15.75">
      <c r="A712" s="16">
        <v>96.457970692688377</v>
      </c>
      <c r="B712" s="15">
        <v>110.49851959996317</v>
      </c>
      <c r="C712" s="15">
        <v>108.25151222315412</v>
      </c>
      <c r="D712" s="15">
        <v>41.977517813256782</v>
      </c>
      <c r="E712" s="15"/>
    </row>
    <row r="713" spans="1:5" ht="15.75">
      <c r="A713" s="16">
        <v>94.252859367378505</v>
      </c>
      <c r="B713" s="15">
        <v>89.607786136616596</v>
      </c>
      <c r="C713" s="15">
        <v>112.01948168014155</v>
      </c>
      <c r="D713" s="15">
        <v>81.845724341837922</v>
      </c>
      <c r="E713" s="15"/>
    </row>
    <row r="714" spans="1:5" ht="15.75">
      <c r="A714" s="16">
        <v>98.405384583804789</v>
      </c>
      <c r="B714" s="15">
        <v>112.37686091900514</v>
      </c>
      <c r="C714" s="15">
        <v>102.82276144560001</v>
      </c>
      <c r="D714" s="15">
        <v>95.903784491673605</v>
      </c>
      <c r="E714" s="15"/>
    </row>
    <row r="715" spans="1:5" ht="15.75">
      <c r="A715" s="16">
        <v>106.86327439086654</v>
      </c>
      <c r="B715" s="15">
        <v>86.331430547494392</v>
      </c>
      <c r="C715" s="15">
        <v>122.36065319814884</v>
      </c>
      <c r="D715" s="15">
        <v>59.261480499463914</v>
      </c>
      <c r="E715" s="15"/>
    </row>
    <row r="716" spans="1:5" ht="15.75">
      <c r="A716" s="16">
        <v>90.012437081787766</v>
      </c>
      <c r="B716" s="15">
        <v>102.14400956824079</v>
      </c>
      <c r="C716" s="15">
        <v>110.40562052335758</v>
      </c>
      <c r="D716" s="15">
        <v>49.986452903544887</v>
      </c>
      <c r="E716" s="15"/>
    </row>
    <row r="717" spans="1:5" ht="15.75">
      <c r="A717" s="16">
        <v>102.71391692629663</v>
      </c>
      <c r="B717" s="15">
        <v>125.40225635746651</v>
      </c>
      <c r="C717" s="15">
        <v>87.949568416780721</v>
      </c>
      <c r="D717" s="15">
        <v>109.46585130807875</v>
      </c>
      <c r="E717" s="15"/>
    </row>
    <row r="718" spans="1:5" ht="15.75">
      <c r="A718" s="16">
        <v>102.85112391435405</v>
      </c>
      <c r="B718" s="15">
        <v>100.67990087882208</v>
      </c>
      <c r="C718" s="15">
        <v>124.1604190854332</v>
      </c>
      <c r="D718" s="15">
        <v>89.616190636382953</v>
      </c>
      <c r="E718" s="15"/>
    </row>
    <row r="719" spans="1:5" ht="15.75">
      <c r="A719" s="16">
        <v>107.62887446990135</v>
      </c>
      <c r="B719" s="15">
        <v>92.678782340107091</v>
      </c>
      <c r="C719" s="15">
        <v>115.47656941102105</v>
      </c>
      <c r="D719" s="15">
        <v>94.745448387902798</v>
      </c>
      <c r="E719" s="15"/>
    </row>
    <row r="720" spans="1:5" ht="15.75">
      <c r="A720" s="16">
        <v>99.210246117513634</v>
      </c>
      <c r="B720" s="15">
        <v>73.01111049011979</v>
      </c>
      <c r="C720" s="15">
        <v>117.20660649237971</v>
      </c>
      <c r="D720" s="15">
        <v>128.99707682303188</v>
      </c>
      <c r="E720" s="15"/>
    </row>
    <row r="721" spans="1:5" ht="15.75">
      <c r="A721" s="16">
        <v>107.09153984286104</v>
      </c>
      <c r="B721" s="15">
        <v>128.13187297581976</v>
      </c>
      <c r="C721" s="15">
        <v>118.65453708961695</v>
      </c>
      <c r="D721" s="15">
        <v>71.441037995703027</v>
      </c>
      <c r="E721" s="15"/>
    </row>
    <row r="722" spans="1:5" ht="15.75">
      <c r="A722" s="16">
        <v>87.566476576148489</v>
      </c>
      <c r="B722" s="15">
        <v>96.670220621183489</v>
      </c>
      <c r="C722" s="15">
        <v>125.26019408128377</v>
      </c>
      <c r="D722" s="15">
        <v>88.100962502642233</v>
      </c>
      <c r="E722" s="15"/>
    </row>
    <row r="723" spans="1:5" ht="15.75">
      <c r="A723" s="16">
        <v>98.535753188036779</v>
      </c>
      <c r="B723" s="15">
        <v>102.10746662753536</v>
      </c>
      <c r="C723" s="15">
        <v>85.667244193763281</v>
      </c>
      <c r="D723" s="15">
        <v>72.982753577468884</v>
      </c>
      <c r="E723" s="15"/>
    </row>
    <row r="724" spans="1:5" ht="15.75">
      <c r="A724" s="16">
        <v>92.117916670821387</v>
      </c>
      <c r="B724" s="15">
        <v>112.77844760832636</v>
      </c>
      <c r="C724" s="15">
        <v>129.89140534626245</v>
      </c>
      <c r="D724" s="15">
        <v>75.161801237589998</v>
      </c>
      <c r="E724" s="15"/>
    </row>
    <row r="725" spans="1:5" ht="15.75">
      <c r="A725" s="16">
        <v>119.28362691634788</v>
      </c>
      <c r="B725" s="15">
        <v>120.13283956989653</v>
      </c>
      <c r="C725" s="15">
        <v>104.41302209748073</v>
      </c>
      <c r="D725" s="15">
        <v>82.700431870824787</v>
      </c>
      <c r="E725" s="15"/>
    </row>
    <row r="726" spans="1:5" ht="15.75">
      <c r="A726" s="16">
        <v>104.46081564416545</v>
      </c>
      <c r="B726" s="15">
        <v>72.550277966888643</v>
      </c>
      <c r="C726" s="15">
        <v>165.43094667046034</v>
      </c>
      <c r="D726" s="15">
        <v>99.568260920369767</v>
      </c>
      <c r="E726" s="15"/>
    </row>
    <row r="727" spans="1:5" ht="15.75">
      <c r="A727" s="16">
        <v>93.331906772596085</v>
      </c>
      <c r="B727" s="15">
        <v>78.385785470521796</v>
      </c>
      <c r="C727" s="15">
        <v>125.66572831611325</v>
      </c>
      <c r="D727" s="15">
        <v>89.635949936513271</v>
      </c>
      <c r="E727" s="15"/>
    </row>
    <row r="728" spans="1:5" ht="15.75">
      <c r="A728" s="16">
        <v>90.445382345598091</v>
      </c>
      <c r="B728" s="15">
        <v>100.47211946787229</v>
      </c>
      <c r="C728" s="15">
        <v>149.75691264212401</v>
      </c>
      <c r="D728" s="15">
        <v>90.171277811668915</v>
      </c>
      <c r="E728" s="15"/>
    </row>
    <row r="729" spans="1:5" ht="15.75">
      <c r="A729" s="16">
        <v>97.793755327336385</v>
      </c>
      <c r="B729" s="15">
        <v>127.45833203545089</v>
      </c>
      <c r="C729" s="15">
        <v>133.14774495851225</v>
      </c>
      <c r="D729" s="15">
        <v>119.23138451707018</v>
      </c>
      <c r="E729" s="15"/>
    </row>
    <row r="730" spans="1:5" ht="15.75">
      <c r="A730" s="16">
        <v>94.045807975027174</v>
      </c>
      <c r="B730" s="15">
        <v>103.09824014303217</v>
      </c>
      <c r="C730" s="15">
        <v>135.52078116860002</v>
      </c>
      <c r="D730" s="15">
        <v>89.963743331429669</v>
      </c>
      <c r="E730" s="15"/>
    </row>
    <row r="731" spans="1:5" ht="15.75">
      <c r="A731" s="16">
        <v>95.63176163488265</v>
      </c>
      <c r="B731" s="15">
        <v>118.67453612766212</v>
      </c>
      <c r="C731" s="15">
        <v>106.82405784814932</v>
      </c>
      <c r="D731" s="15">
        <v>79.778667267936498</v>
      </c>
      <c r="E731" s="15"/>
    </row>
    <row r="732" spans="1:5" ht="15.75">
      <c r="A732" s="16">
        <v>103.60243785380021</v>
      </c>
      <c r="B732" s="15">
        <v>85.322750060788621</v>
      </c>
      <c r="C732" s="15">
        <v>113.09588937863282</v>
      </c>
      <c r="D732" s="15">
        <v>89.511226843347913</v>
      </c>
      <c r="E732" s="15"/>
    </row>
    <row r="733" spans="1:5" ht="15.75">
      <c r="A733" s="16">
        <v>112.73584413965523</v>
      </c>
      <c r="B733" s="15">
        <v>109.91443247701795</v>
      </c>
      <c r="C733" s="15">
        <v>127.08508807685917</v>
      </c>
      <c r="D733" s="15">
        <v>86.157342788942515</v>
      </c>
      <c r="E733" s="15"/>
    </row>
    <row r="734" spans="1:5" ht="15.75">
      <c r="A734" s="16">
        <v>104.80939063757546</v>
      </c>
      <c r="B734" s="15">
        <v>122.78911049106114</v>
      </c>
      <c r="C734" s="15">
        <v>115.88031286857472</v>
      </c>
      <c r="D734" s="15">
        <v>110.63572366726362</v>
      </c>
      <c r="E734" s="15"/>
    </row>
    <row r="735" spans="1:5" ht="15.75">
      <c r="A735" s="16">
        <v>87.40970283327556</v>
      </c>
      <c r="B735" s="15">
        <v>87.25073752027015</v>
      </c>
      <c r="C735" s="15">
        <v>147.12874889952445</v>
      </c>
      <c r="D735" s="15">
        <v>88.655891843507106</v>
      </c>
      <c r="E735" s="15"/>
    </row>
    <row r="736" spans="1:5" ht="15.75">
      <c r="A736" s="16">
        <v>94.697364380328963</v>
      </c>
      <c r="B736" s="15">
        <v>122.92826516597302</v>
      </c>
      <c r="C736" s="15">
        <v>151.91065603969491</v>
      </c>
      <c r="D736" s="15">
        <v>50.120376173742898</v>
      </c>
      <c r="E736" s="15"/>
    </row>
    <row r="737" spans="1:5" ht="15.75">
      <c r="A737" s="16">
        <v>91.555186268215039</v>
      </c>
      <c r="B737" s="15">
        <v>87.965528417021233</v>
      </c>
      <c r="C737" s="15">
        <v>95.336292895700581</v>
      </c>
      <c r="D737" s="15">
        <v>99.558523455732484</v>
      </c>
      <c r="E737" s="15"/>
    </row>
    <row r="738" spans="1:5" ht="15.75">
      <c r="A738" s="16">
        <v>101.82768540324219</v>
      </c>
      <c r="B738" s="15">
        <v>106.58375587727278</v>
      </c>
      <c r="C738" s="15">
        <v>93.823765367920942</v>
      </c>
      <c r="D738" s="15">
        <v>132.59402995013261</v>
      </c>
      <c r="E738" s="15"/>
    </row>
    <row r="739" spans="1:5" ht="15.75">
      <c r="A739" s="16">
        <v>94.422930901208701</v>
      </c>
      <c r="B739" s="15">
        <v>95.436605807213937</v>
      </c>
      <c r="C739" s="15">
        <v>141.29745006258645</v>
      </c>
      <c r="D739" s="15">
        <v>88.677998228013166</v>
      </c>
      <c r="E739" s="15"/>
    </row>
    <row r="740" spans="1:5" ht="15.75">
      <c r="A740" s="16">
        <v>99.425113840288759</v>
      </c>
      <c r="B740" s="15">
        <v>101.97982377932249</v>
      </c>
      <c r="C740" s="15">
        <v>145.14824780613935</v>
      </c>
      <c r="D740" s="15">
        <v>63.049258364804928</v>
      </c>
      <c r="E740" s="15"/>
    </row>
    <row r="741" spans="1:5" ht="15.75">
      <c r="A741" s="16">
        <v>89.711314791492214</v>
      </c>
      <c r="B741" s="15">
        <v>93.499678321143165</v>
      </c>
      <c r="C741" s="15">
        <v>127.47305640494346</v>
      </c>
      <c r="D741" s="15">
        <v>37.461277789225278</v>
      </c>
      <c r="E741" s="15"/>
    </row>
    <row r="742" spans="1:5" ht="15.75">
      <c r="A742" s="16">
        <v>89.771241781312483</v>
      </c>
      <c r="B742" s="15">
        <v>104.43038734428569</v>
      </c>
      <c r="C742" s="15">
        <v>116.83163950670519</v>
      </c>
      <c r="D742" s="15">
        <v>86.822345121680655</v>
      </c>
      <c r="E742" s="15"/>
    </row>
    <row r="743" spans="1:5" ht="15.75">
      <c r="A743" s="16">
        <v>101.61967960798393</v>
      </c>
      <c r="B743" s="15">
        <v>108.17516906724336</v>
      </c>
      <c r="C743" s="15">
        <v>94.901667426233871</v>
      </c>
      <c r="D743" s="15">
        <v>102.75596679793466</v>
      </c>
      <c r="E743" s="15"/>
    </row>
    <row r="744" spans="1:5" ht="15.75">
      <c r="A744" s="16">
        <v>87.052569568220406</v>
      </c>
      <c r="B744" s="15">
        <v>111.2543193126271</v>
      </c>
      <c r="C744" s="15">
        <v>124.70091832975641</v>
      </c>
      <c r="D744" s="15">
        <v>83.339901548049511</v>
      </c>
      <c r="E744" s="15"/>
    </row>
    <row r="745" spans="1:5" ht="15.75">
      <c r="A745" s="16">
        <v>113.16474077046337</v>
      </c>
      <c r="B745" s="15">
        <v>107.77530253304803</v>
      </c>
      <c r="C745" s="15">
        <v>149.82738022769695</v>
      </c>
      <c r="D745" s="15">
        <v>99.543205036388827</v>
      </c>
      <c r="E745" s="15"/>
    </row>
    <row r="746" spans="1:5" ht="15.75">
      <c r="A746" s="16">
        <v>77.661954041991521</v>
      </c>
      <c r="B746" s="15">
        <v>79.717442577452857</v>
      </c>
      <c r="C746" s="15">
        <v>146.75305663099039</v>
      </c>
      <c r="D746" s="15">
        <v>64.62954883966745</v>
      </c>
      <c r="E746" s="15"/>
    </row>
    <row r="747" spans="1:5" ht="15.75">
      <c r="A747" s="16">
        <v>96.142173020700739</v>
      </c>
      <c r="B747" s="15">
        <v>95.288736235920624</v>
      </c>
      <c r="C747" s="15">
        <v>133.92722083006561</v>
      </c>
      <c r="D747" s="15">
        <v>110.85886246818291</v>
      </c>
      <c r="E747" s="15"/>
    </row>
    <row r="748" spans="1:5" ht="15.75">
      <c r="A748" s="16">
        <v>103.41364588808801</v>
      </c>
      <c r="B748" s="15">
        <v>102.14757259735165</v>
      </c>
      <c r="C748" s="15">
        <v>121.45711174398457</v>
      </c>
      <c r="D748" s="15">
        <v>111.23748774966771</v>
      </c>
      <c r="E748" s="15"/>
    </row>
    <row r="749" spans="1:5" ht="15.75">
      <c r="A749" s="16">
        <v>115.95876079082359</v>
      </c>
      <c r="B749" s="15">
        <v>105.95924776538936</v>
      </c>
      <c r="C749" s="15">
        <v>101.94675251708532</v>
      </c>
      <c r="D749" s="15">
        <v>79.003457073559957</v>
      </c>
      <c r="E749" s="15"/>
    </row>
    <row r="750" spans="1:5" ht="15.75">
      <c r="A750" s="16">
        <v>96.443510703784341</v>
      </c>
      <c r="B750" s="15">
        <v>121.4168068013123</v>
      </c>
      <c r="C750" s="15">
        <v>103.0843564905183</v>
      </c>
      <c r="D750" s="15">
        <v>81.519990655584706</v>
      </c>
      <c r="E750" s="15"/>
    </row>
    <row r="751" spans="1:5" ht="15.75">
      <c r="A751" s="16">
        <v>100.71736361169883</v>
      </c>
      <c r="B751" s="15">
        <v>93.847425165654386</v>
      </c>
      <c r="C751" s="15">
        <v>106.38015427165328</v>
      </c>
      <c r="D751" s="15">
        <v>111.83987371044282</v>
      </c>
      <c r="E751" s="15"/>
    </row>
    <row r="752" spans="1:5" ht="15.75">
      <c r="A752" s="16">
        <v>111.94851949759368</v>
      </c>
      <c r="B752" s="15">
        <v>81.091396632621127</v>
      </c>
      <c r="C752" s="15">
        <v>128.13312890543784</v>
      </c>
      <c r="D752" s="15">
        <v>68.447953097211212</v>
      </c>
      <c r="E752" s="15"/>
    </row>
    <row r="753" spans="1:5" ht="15.75">
      <c r="A753" s="16">
        <v>108.11664580822935</v>
      </c>
      <c r="B753" s="15">
        <v>97.636344170672373</v>
      </c>
      <c r="C753" s="15">
        <v>141.36020631869997</v>
      </c>
      <c r="D753" s="15">
        <v>106.02804573833282</v>
      </c>
      <c r="E753" s="15"/>
    </row>
    <row r="754" spans="1:5" ht="15.75">
      <c r="A754" s="16">
        <v>109.56904243636814</v>
      </c>
      <c r="B754" s="15">
        <v>110.68687353165387</v>
      </c>
      <c r="C754" s="15">
        <v>114.2129322619553</v>
      </c>
      <c r="D754" s="15">
        <v>80.556094121652677</v>
      </c>
      <c r="E754" s="15"/>
    </row>
    <row r="755" spans="1:5" ht="15.75">
      <c r="A755" s="16">
        <v>90.796522103693178</v>
      </c>
      <c r="B755" s="15">
        <v>88.312452688631993</v>
      </c>
      <c r="C755" s="15">
        <v>102.96194743626188</v>
      </c>
      <c r="D755" s="15">
        <v>85.220704382612666</v>
      </c>
      <c r="E755" s="15"/>
    </row>
    <row r="756" spans="1:5" ht="15.75">
      <c r="A756" s="16">
        <v>109.9489210098227</v>
      </c>
      <c r="B756" s="15">
        <v>85.975732080760281</v>
      </c>
      <c r="C756" s="15">
        <v>100.87448772291054</v>
      </c>
      <c r="D756" s="15">
        <v>82.569032604629911</v>
      </c>
      <c r="E756" s="15"/>
    </row>
    <row r="757" spans="1:5" ht="15.75">
      <c r="A757" s="16">
        <v>103.58774231523284</v>
      </c>
      <c r="B757" s="15">
        <v>83.625733039843908</v>
      </c>
      <c r="C757" s="15">
        <v>89.605712333485599</v>
      </c>
      <c r="D757" s="15">
        <v>69.635982758319415</v>
      </c>
      <c r="E757" s="15"/>
    </row>
    <row r="758" spans="1:5" ht="15.75">
      <c r="A758" s="16">
        <v>95.45503527590995</v>
      </c>
      <c r="B758" s="15">
        <v>118.3393722555536</v>
      </c>
      <c r="C758" s="15">
        <v>115.40135801846532</v>
      </c>
      <c r="D758" s="15">
        <v>142.64623651360466</v>
      </c>
      <c r="E758" s="15"/>
    </row>
    <row r="759" spans="1:5" ht="15.75">
      <c r="A759" s="16">
        <v>103.76283647435116</v>
      </c>
      <c r="B759" s="15">
        <v>92.195722043049955</v>
      </c>
      <c r="C759" s="15">
        <v>121.30675417816974</v>
      </c>
      <c r="D759" s="15">
        <v>117.12331336131001</v>
      </c>
      <c r="E759" s="15"/>
    </row>
    <row r="760" spans="1:5" ht="15.75">
      <c r="A760" s="16">
        <v>94.377422043498882</v>
      </c>
      <c r="B760" s="15">
        <v>92.986846068959039</v>
      </c>
      <c r="C760" s="15">
        <v>126.48283494986003</v>
      </c>
      <c r="D760" s="15">
        <v>96.611670009968975</v>
      </c>
      <c r="E760" s="15"/>
    </row>
    <row r="761" spans="1:5" ht="15.75">
      <c r="A761" s="16">
        <v>93.202608245127294</v>
      </c>
      <c r="B761" s="15">
        <v>106.51041867027402</v>
      </c>
      <c r="C761" s="15">
        <v>107.20124126027599</v>
      </c>
      <c r="D761" s="15">
        <v>89.953409853995936</v>
      </c>
      <c r="E761" s="15"/>
    </row>
    <row r="762" spans="1:5" ht="15.75">
      <c r="A762" s="16">
        <v>97.217124191251969</v>
      </c>
      <c r="B762" s="15">
        <v>115.49803871409949</v>
      </c>
      <c r="C762" s="15">
        <v>149.41144091768024</v>
      </c>
      <c r="D762" s="15">
        <v>83.284881788847542</v>
      </c>
      <c r="E762" s="15"/>
    </row>
    <row r="763" spans="1:5" ht="15.75">
      <c r="A763" s="16">
        <v>85.541140429887719</v>
      </c>
      <c r="B763" s="15">
        <v>99.588910135770448</v>
      </c>
      <c r="C763" s="15">
        <v>125.8882665142437</v>
      </c>
      <c r="D763" s="15">
        <v>59.639857660675943</v>
      </c>
      <c r="E763" s="15"/>
    </row>
    <row r="764" spans="1:5" ht="15.75">
      <c r="A764" s="16">
        <v>119.79368886702559</v>
      </c>
      <c r="B764" s="15">
        <v>102.39984435518181</v>
      </c>
      <c r="C764" s="15">
        <v>106.22510916502961</v>
      </c>
      <c r="D764" s="15">
        <v>111.88861292970955</v>
      </c>
      <c r="E764" s="15"/>
    </row>
    <row r="765" spans="1:5" ht="15.75">
      <c r="A765" s="16">
        <v>107.10879867841641</v>
      </c>
      <c r="B765" s="15">
        <v>109.64060670344224</v>
      </c>
      <c r="C765" s="15">
        <v>123.70138052927473</v>
      </c>
      <c r="D765" s="15">
        <v>96.494647696493985</v>
      </c>
      <c r="E765" s="15"/>
    </row>
    <row r="766" spans="1:5" ht="15.75">
      <c r="A766" s="16">
        <v>94.747068081693442</v>
      </c>
      <c r="B766" s="15">
        <v>74.526756775105696</v>
      </c>
      <c r="C766" s="15">
        <v>143.46163344709453</v>
      </c>
      <c r="D766" s="15">
        <v>111.4906840142055</v>
      </c>
      <c r="E766" s="15"/>
    </row>
    <row r="767" spans="1:5" ht="15.75">
      <c r="A767" s="16">
        <v>100.42865029507766</v>
      </c>
      <c r="B767" s="15">
        <v>91.653844337065493</v>
      </c>
      <c r="C767" s="15">
        <v>124.07794777377603</v>
      </c>
      <c r="D767" s="15">
        <v>101.34143056624225</v>
      </c>
      <c r="E767" s="15"/>
    </row>
    <row r="768" spans="1:5" ht="15.75">
      <c r="A768" s="16">
        <v>84.551697677147786</v>
      </c>
      <c r="B768" s="15">
        <v>85.835877156546303</v>
      </c>
      <c r="C768" s="15">
        <v>113.04564519264773</v>
      </c>
      <c r="D768" s="15">
        <v>91.116395471919986</v>
      </c>
      <c r="E768" s="15"/>
    </row>
    <row r="769" spans="1:5" ht="15.75">
      <c r="A769" s="16">
        <v>94.580371580411793</v>
      </c>
      <c r="B769" s="15">
        <v>95.69171470889728</v>
      </c>
      <c r="C769" s="15">
        <v>120.49001006781737</v>
      </c>
      <c r="D769" s="15">
        <v>125.19676414382843</v>
      </c>
      <c r="E769" s="15"/>
    </row>
    <row r="770" spans="1:5" ht="15.75">
      <c r="A770" s="16">
        <v>82.615340955305783</v>
      </c>
      <c r="B770" s="15">
        <v>116.83568994133111</v>
      </c>
      <c r="C770" s="15">
        <v>138.82550188049549</v>
      </c>
      <c r="D770" s="15">
        <v>112.67211139116853</v>
      </c>
      <c r="E770" s="15"/>
    </row>
    <row r="771" spans="1:5" ht="15.75">
      <c r="A771" s="16">
        <v>78.222505667048381</v>
      </c>
      <c r="B771" s="15">
        <v>112.39678265727662</v>
      </c>
      <c r="C771" s="15">
        <v>151.07953775862484</v>
      </c>
      <c r="D771" s="15">
        <v>52.82178604912815</v>
      </c>
      <c r="E771" s="15"/>
    </row>
    <row r="772" spans="1:5" ht="15.75">
      <c r="A772" s="16">
        <v>112.22839905221917</v>
      </c>
      <c r="B772" s="15">
        <v>80.64533347033489</v>
      </c>
      <c r="C772" s="15">
        <v>141.07298846534491</v>
      </c>
      <c r="D772" s="15">
        <v>95.555141250548559</v>
      </c>
      <c r="E772" s="15"/>
    </row>
    <row r="773" spans="1:5" ht="15.75">
      <c r="A773" s="16">
        <v>95.019026208211699</v>
      </c>
      <c r="B773" s="15">
        <v>112.51732538156602</v>
      </c>
      <c r="C773" s="15">
        <v>158.34469084283</v>
      </c>
      <c r="D773" s="15">
        <v>71.507793273246989</v>
      </c>
      <c r="E773" s="15"/>
    </row>
    <row r="774" spans="1:5" ht="15.75">
      <c r="A774" s="16">
        <v>88.761459483299632</v>
      </c>
      <c r="B774" s="15">
        <v>98.92732055238298</v>
      </c>
      <c r="C774" s="15">
        <v>98.219250606808828</v>
      </c>
      <c r="D774" s="15">
        <v>71.075902195536855</v>
      </c>
      <c r="E774" s="15"/>
    </row>
    <row r="775" spans="1:5" ht="15.75">
      <c r="A775" s="16">
        <v>96.036543755764114</v>
      </c>
      <c r="B775" s="15">
        <v>120.55235726555793</v>
      </c>
      <c r="C775" s="15">
        <v>117.19709616870091</v>
      </c>
      <c r="D775" s="15">
        <v>97.242020608865687</v>
      </c>
      <c r="E775" s="15"/>
    </row>
    <row r="776" spans="1:5" ht="15.75">
      <c r="A776" s="16">
        <v>93.528247684082544</v>
      </c>
      <c r="B776" s="15">
        <v>105.87637617817904</v>
      </c>
      <c r="C776" s="15">
        <v>124.1022088085856</v>
      </c>
      <c r="D776" s="15">
        <v>94.295919698771513</v>
      </c>
      <c r="E776" s="15"/>
    </row>
    <row r="777" spans="1:5" ht="15.75">
      <c r="A777" s="16">
        <v>93.471321800313945</v>
      </c>
      <c r="B777" s="15">
        <v>90.436914075871755</v>
      </c>
      <c r="C777" s="15">
        <v>123.49855440377269</v>
      </c>
      <c r="D777" s="15">
        <v>116.50210879029146</v>
      </c>
      <c r="E777" s="15"/>
    </row>
    <row r="778" spans="1:5" ht="15.75">
      <c r="A778" s="16">
        <v>91.897760266766682</v>
      </c>
      <c r="B778" s="15">
        <v>99.729225777286956</v>
      </c>
      <c r="C778" s="15">
        <v>130.78331039105819</v>
      </c>
      <c r="D778" s="15">
        <v>77.970336997657341</v>
      </c>
      <c r="E778" s="15"/>
    </row>
    <row r="779" spans="1:5" ht="15.75">
      <c r="A779" s="16">
        <v>127.50736341576498</v>
      </c>
      <c r="B779" s="15">
        <v>96.959011921404681</v>
      </c>
      <c r="C779" s="15">
        <v>116.54280696484989</v>
      </c>
      <c r="D779" s="15">
        <v>76.026219977654819</v>
      </c>
      <c r="E779" s="15"/>
    </row>
    <row r="780" spans="1:5" ht="15.75">
      <c r="A780" s="16">
        <v>95.820382003358873</v>
      </c>
      <c r="B780" s="15">
        <v>84.903586732087888</v>
      </c>
      <c r="C780" s="15">
        <v>114.5829394059831</v>
      </c>
      <c r="D780" s="15">
        <v>89.007341977554688</v>
      </c>
      <c r="E780" s="15"/>
    </row>
    <row r="781" spans="1:5" ht="15.75">
      <c r="A781" s="16">
        <v>99.965947506012753</v>
      </c>
      <c r="B781" s="15">
        <v>129.64102506052768</v>
      </c>
      <c r="C781" s="15">
        <v>152.18660446115564</v>
      </c>
      <c r="D781" s="15">
        <v>78.312077604726937</v>
      </c>
      <c r="E781" s="15"/>
    </row>
    <row r="782" spans="1:5" ht="15.75">
      <c r="A782" s="16">
        <v>96.094983028484648</v>
      </c>
      <c r="B782" s="15">
        <v>109.24199919188595</v>
      </c>
      <c r="C782" s="15">
        <v>137.63984251057195</v>
      </c>
      <c r="D782" s="15">
        <v>71.460955650172764</v>
      </c>
      <c r="E782" s="15"/>
    </row>
    <row r="783" spans="1:5" ht="15.75">
      <c r="A783" s="16">
        <v>97.316255666277129</v>
      </c>
      <c r="B783" s="15">
        <v>84.532592502034731</v>
      </c>
      <c r="C783" s="15">
        <v>120.60997976482781</v>
      </c>
      <c r="D783" s="15">
        <v>86.08957862776947</v>
      </c>
      <c r="E783" s="15"/>
    </row>
    <row r="784" spans="1:5" ht="15.75">
      <c r="A784" s="16">
        <v>100.00202190088316</v>
      </c>
      <c r="B784" s="15">
        <v>103.8590338965605</v>
      </c>
      <c r="C784" s="15">
        <v>164.70522760648123</v>
      </c>
      <c r="D784" s="15">
        <v>82.530177185054754</v>
      </c>
      <c r="E784" s="15"/>
    </row>
    <row r="785" spans="1:5" ht="15.75">
      <c r="A785" s="16">
        <v>103.03244956884896</v>
      </c>
      <c r="B785" s="15">
        <v>89.620660922383877</v>
      </c>
      <c r="C785" s="15">
        <v>90.494746161147077</v>
      </c>
      <c r="D785" s="15">
        <v>84.464947601281892</v>
      </c>
      <c r="E785" s="15"/>
    </row>
    <row r="786" spans="1:5" ht="15.75">
      <c r="A786" s="16">
        <v>111.97995158619847</v>
      </c>
      <c r="B786" s="15">
        <v>105.0274036231599</v>
      </c>
      <c r="C786" s="15">
        <v>99.441566358825639</v>
      </c>
      <c r="D786" s="15">
        <v>113.06404165848107</v>
      </c>
      <c r="E786" s="15"/>
    </row>
    <row r="787" spans="1:5" ht="15.75">
      <c r="A787" s="16">
        <v>83.54470705572794</v>
      </c>
      <c r="B787" s="15">
        <v>97.807063536185979</v>
      </c>
      <c r="C787" s="15">
        <v>131.63354169370791</v>
      </c>
      <c r="D787" s="15">
        <v>64.822027076394306</v>
      </c>
      <c r="E787" s="15"/>
    </row>
    <row r="788" spans="1:5" ht="15.75">
      <c r="A788" s="16">
        <v>94.978445596444772</v>
      </c>
      <c r="B788" s="15">
        <v>86.930009902550864</v>
      </c>
      <c r="C788" s="15">
        <v>120.39793903583131</v>
      </c>
      <c r="D788" s="15">
        <v>124.54191376145332</v>
      </c>
      <c r="E788" s="15"/>
    </row>
    <row r="789" spans="1:5" ht="15.75">
      <c r="A789" s="16">
        <v>98.26993774391326</v>
      </c>
      <c r="B789" s="15">
        <v>111.06972111517734</v>
      </c>
      <c r="C789" s="15">
        <v>145.20654217571973</v>
      </c>
      <c r="D789" s="15">
        <v>107.34149508025439</v>
      </c>
      <c r="E789" s="15"/>
    </row>
    <row r="790" spans="1:5" ht="15.75">
      <c r="A790" s="16">
        <v>103.52146383423246</v>
      </c>
      <c r="B790" s="15">
        <v>101.69580949747683</v>
      </c>
      <c r="C790" s="15">
        <v>118.5788585275759</v>
      </c>
      <c r="D790" s="15">
        <v>80.645739871590649</v>
      </c>
      <c r="E790" s="15"/>
    </row>
    <row r="791" spans="1:5" ht="15.75">
      <c r="A791" s="16">
        <v>117.61137980764715</v>
      </c>
      <c r="B791" s="15">
        <v>109.05578449533095</v>
      </c>
      <c r="C791" s="15">
        <v>130.26719850615223</v>
      </c>
      <c r="D791" s="15">
        <v>121.08582661341529</v>
      </c>
      <c r="E791" s="15"/>
    </row>
    <row r="792" spans="1:5" ht="15.75">
      <c r="A792" s="16">
        <v>104.49886205481675</v>
      </c>
      <c r="B792" s="15">
        <v>102.16796127745056</v>
      </c>
      <c r="C792" s="15">
        <v>131.62698583378187</v>
      </c>
      <c r="D792" s="15">
        <v>90.730334573157734</v>
      </c>
      <c r="E792" s="15"/>
    </row>
    <row r="793" spans="1:5" ht="15.75">
      <c r="A793" s="16">
        <v>100.11139881542022</v>
      </c>
      <c r="B793" s="15">
        <v>98.878620778924642</v>
      </c>
      <c r="C793" s="15">
        <v>126.1013238132648</v>
      </c>
      <c r="D793" s="15">
        <v>61.286966839196566</v>
      </c>
      <c r="E793" s="15"/>
    </row>
    <row r="794" spans="1:5" ht="15.75">
      <c r="A794" s="16">
        <v>89.583261886139098</v>
      </c>
      <c r="B794" s="15">
        <v>92.381993189297873</v>
      </c>
      <c r="C794" s="15">
        <v>119.33598284301752</v>
      </c>
      <c r="D794" s="15">
        <v>112.40545487681288</v>
      </c>
      <c r="E794" s="15"/>
    </row>
    <row r="795" spans="1:5" ht="15.75">
      <c r="A795" s="16">
        <v>102.28744067237585</v>
      </c>
      <c r="B795" s="15">
        <v>91.88779706972241</v>
      </c>
      <c r="C795" s="15">
        <v>140.03927616992087</v>
      </c>
      <c r="D795" s="15">
        <v>100.94530754026323</v>
      </c>
      <c r="E795" s="15"/>
    </row>
    <row r="796" spans="1:5" ht="15.75">
      <c r="A796" s="16">
        <v>97.775795128291065</v>
      </c>
      <c r="B796" s="15">
        <v>102.49423960414674</v>
      </c>
      <c r="C796" s="15">
        <v>132.94375200005106</v>
      </c>
      <c r="D796" s="15">
        <v>76.303585434465049</v>
      </c>
      <c r="E796" s="15"/>
    </row>
    <row r="797" spans="1:5" ht="15.75">
      <c r="A797" s="16">
        <v>103.74296991483902</v>
      </c>
      <c r="B797" s="15">
        <v>61.924531373256286</v>
      </c>
      <c r="C797" s="15">
        <v>113.19937196345222</v>
      </c>
      <c r="D797" s="15">
        <v>81.383952061804621</v>
      </c>
      <c r="E797" s="15"/>
    </row>
    <row r="798" spans="1:5" ht="15.75">
      <c r="A798" s="16">
        <v>107.08047335473339</v>
      </c>
      <c r="B798" s="15">
        <v>97.538259806333372</v>
      </c>
      <c r="C798" s="15">
        <v>172.14125636869539</v>
      </c>
      <c r="D798" s="15">
        <v>72.871509219999098</v>
      </c>
      <c r="E798" s="15"/>
    </row>
    <row r="799" spans="1:5" ht="15.75">
      <c r="A799" s="16">
        <v>97.846959256435184</v>
      </c>
      <c r="B799" s="15">
        <v>88.121581352942258</v>
      </c>
      <c r="C799" s="15">
        <v>124.08668073718445</v>
      </c>
      <c r="D799" s="15">
        <v>67.025820375283729</v>
      </c>
      <c r="E799" s="15"/>
    </row>
    <row r="800" spans="1:5" ht="15.75">
      <c r="A800" s="16">
        <v>100.24307069534757</v>
      </c>
      <c r="B800" s="15">
        <v>91.323794702907435</v>
      </c>
      <c r="C800" s="15">
        <v>104.31494731364523</v>
      </c>
      <c r="D800" s="15">
        <v>100.50112336404595</v>
      </c>
      <c r="E800" s="15"/>
    </row>
    <row r="801" spans="1:5" ht="15.75">
      <c r="A801" s="16">
        <v>105.48527540766486</v>
      </c>
      <c r="B801" s="15">
        <v>71.926648614953592</v>
      </c>
      <c r="C801" s="15">
        <v>151.88275536116294</v>
      </c>
      <c r="D801" s="15">
        <v>94.59666311855699</v>
      </c>
      <c r="E801" s="15"/>
    </row>
    <row r="802" spans="1:5" ht="15.75">
      <c r="A802" s="16">
        <v>108.16458733990544</v>
      </c>
      <c r="B802" s="15">
        <v>112.49158788985483</v>
      </c>
      <c r="C802" s="15">
        <v>123.69205260069407</v>
      </c>
      <c r="D802" s="15">
        <v>90.017609120485531</v>
      </c>
      <c r="E802" s="15"/>
    </row>
    <row r="803" spans="1:5" ht="15.75">
      <c r="A803" s="16">
        <v>88.626034193202941</v>
      </c>
      <c r="B803" s="15">
        <v>86.402548556469583</v>
      </c>
      <c r="C803" s="15">
        <v>144.31528127321371</v>
      </c>
      <c r="D803" s="15">
        <v>116.78826651934173</v>
      </c>
      <c r="E803" s="15"/>
    </row>
    <row r="804" spans="1:5" ht="15.75">
      <c r="A804" s="16">
        <v>92.926752885409769</v>
      </c>
      <c r="B804" s="15">
        <v>120.37332516792389</v>
      </c>
      <c r="C804" s="15">
        <v>100.10087222278798</v>
      </c>
      <c r="D804" s="15">
        <v>83.695732452275706</v>
      </c>
      <c r="E804" s="15"/>
    </row>
    <row r="805" spans="1:5" ht="15.75">
      <c r="A805" s="16">
        <v>96.491343901794835</v>
      </c>
      <c r="B805" s="15">
        <v>120.25144896938968</v>
      </c>
      <c r="C805" s="15">
        <v>131.31996624162525</v>
      </c>
      <c r="D805" s="15">
        <v>103.52556990142716</v>
      </c>
      <c r="E805" s="15"/>
    </row>
    <row r="806" spans="1:5" ht="15.75">
      <c r="A806" s="16">
        <v>102.42686765815847</v>
      </c>
      <c r="B806" s="15">
        <v>116.47731503985028</v>
      </c>
      <c r="C806" s="15">
        <v>125.07707744618415</v>
      </c>
      <c r="D806" s="15">
        <v>64.936425554441257</v>
      </c>
      <c r="E806" s="15"/>
    </row>
    <row r="807" spans="1:5" ht="15.75">
      <c r="A807" s="16">
        <v>101.84772507768116</v>
      </c>
      <c r="B807" s="15">
        <v>122.1241034198556</v>
      </c>
      <c r="C807" s="15">
        <v>114.80987750525742</v>
      </c>
      <c r="D807" s="15">
        <v>109.20019955884754</v>
      </c>
      <c r="E807" s="15"/>
    </row>
    <row r="808" spans="1:5" ht="15.75">
      <c r="A808" s="16">
        <v>96.656153452562421</v>
      </c>
      <c r="B808" s="15">
        <v>124.28850868162158</v>
      </c>
      <c r="C808" s="15">
        <v>113.23506898947358</v>
      </c>
      <c r="D808" s="15">
        <v>113.87731774264012</v>
      </c>
      <c r="E808" s="15"/>
    </row>
    <row r="809" spans="1:5" ht="15.75">
      <c r="A809" s="16">
        <v>88.430109128955792</v>
      </c>
      <c r="B809" s="15">
        <v>115.20801733255439</v>
      </c>
      <c r="C809" s="15">
        <v>155.95518403859501</v>
      </c>
      <c r="D809" s="15">
        <v>99.409931674193786</v>
      </c>
      <c r="E809" s="15"/>
    </row>
    <row r="810" spans="1:5" ht="15.75">
      <c r="A810" s="16">
        <v>106.14213599908453</v>
      </c>
      <c r="B810" s="15">
        <v>101.03236611454349</v>
      </c>
      <c r="C810" s="15">
        <v>137.40874889106749</v>
      </c>
      <c r="D810" s="15">
        <v>95.996467037741695</v>
      </c>
      <c r="E810" s="15"/>
    </row>
    <row r="811" spans="1:5" ht="15.75">
      <c r="A811" s="16">
        <v>89.673261543487115</v>
      </c>
      <c r="B811" s="15">
        <v>96.524974072116265</v>
      </c>
      <c r="C811" s="15">
        <v>152.84119050972436</v>
      </c>
      <c r="D811" s="15">
        <v>93.233264172374675</v>
      </c>
      <c r="E811" s="15"/>
    </row>
    <row r="812" spans="1:5" ht="15.75">
      <c r="A812" s="16">
        <v>96.237150726955178</v>
      </c>
      <c r="B812" s="15">
        <v>105.04362108861756</v>
      </c>
      <c r="C812" s="15">
        <v>93.03295570678074</v>
      </c>
      <c r="D812" s="15">
        <v>62.220343725135763</v>
      </c>
      <c r="E812" s="15"/>
    </row>
    <row r="813" spans="1:5" ht="15.75">
      <c r="A813" s="16">
        <v>97.584392991484492</v>
      </c>
      <c r="B813" s="15">
        <v>90.253558455293614</v>
      </c>
      <c r="C813" s="15">
        <v>135.20000445743676</v>
      </c>
      <c r="D813" s="15">
        <v>68.007465519150401</v>
      </c>
      <c r="E813" s="15"/>
    </row>
    <row r="814" spans="1:5" ht="15.75">
      <c r="A814" s="16">
        <v>102.7070682446606</v>
      </c>
      <c r="B814" s="15">
        <v>108.84951837107906</v>
      </c>
      <c r="C814" s="15">
        <v>129.82243614641789</v>
      </c>
      <c r="D814" s="15">
        <v>113.20199467701855</v>
      </c>
      <c r="E814" s="15"/>
    </row>
    <row r="815" spans="1:5" ht="15.75">
      <c r="A815" s="16">
        <v>102.12990752606856</v>
      </c>
      <c r="B815" s="15">
        <v>119.7241346892838</v>
      </c>
      <c r="C815" s="15">
        <v>123.88639604657783</v>
      </c>
      <c r="D815" s="15">
        <v>56.337643509783675</v>
      </c>
      <c r="E815" s="15"/>
    </row>
    <row r="816" spans="1:5" ht="15.75">
      <c r="A816" s="16">
        <v>80.891373776614728</v>
      </c>
      <c r="B816" s="15">
        <v>94.657964897442071</v>
      </c>
      <c r="C816" s="15">
        <v>111.16331747974186</v>
      </c>
      <c r="D816" s="15">
        <v>58.612296077859583</v>
      </c>
      <c r="E816" s="15"/>
    </row>
    <row r="817" spans="1:5" ht="15.75">
      <c r="A817" s="16">
        <v>77.207711731864492</v>
      </c>
      <c r="B817" s="15">
        <v>84.609114198917723</v>
      </c>
      <c r="C817" s="15">
        <v>124.85070215598739</v>
      </c>
      <c r="D817" s="15">
        <v>122.17978080162197</v>
      </c>
      <c r="E817" s="15"/>
    </row>
    <row r="818" spans="1:5" ht="15.75">
      <c r="A818" s="16">
        <v>104.20108641768024</v>
      </c>
      <c r="B818" s="15">
        <v>114.24928534740388</v>
      </c>
      <c r="C818" s="15">
        <v>126.3380621757392</v>
      </c>
      <c r="D818" s="15">
        <v>67.384210827447077</v>
      </c>
      <c r="E818" s="15"/>
    </row>
    <row r="819" spans="1:5" ht="15.75">
      <c r="A819" s="16">
        <v>110.57647017850627</v>
      </c>
      <c r="B819" s="15">
        <v>120.29437448794624</v>
      </c>
      <c r="C819" s="15">
        <v>145.76579931764968</v>
      </c>
      <c r="D819" s="15">
        <v>94.131023131501479</v>
      </c>
      <c r="E819" s="15"/>
    </row>
    <row r="820" spans="1:5" ht="15.75">
      <c r="A820" s="16">
        <v>105.5805916282452</v>
      </c>
      <c r="B820" s="15">
        <v>114.57893411640043</v>
      </c>
      <c r="C820" s="15">
        <v>135.0039672540845</v>
      </c>
      <c r="D820" s="15">
        <v>94.173489153979517</v>
      </c>
      <c r="E820" s="15"/>
    </row>
    <row r="821" spans="1:5" ht="15.75">
      <c r="A821" s="16">
        <v>77.874927950750816</v>
      </c>
      <c r="B821" s="15">
        <v>102.94398785345606</v>
      </c>
      <c r="C821" s="15">
        <v>120.9940073659709</v>
      </c>
      <c r="D821" s="15">
        <v>67.548044184155742</v>
      </c>
      <c r="E821" s="15"/>
    </row>
    <row r="822" spans="1:5" ht="15.75">
      <c r="A822" s="16">
        <v>120.03930648390906</v>
      </c>
      <c r="B822" s="15">
        <v>127.85401953579481</v>
      </c>
      <c r="C822" s="15">
        <v>106.1373642949718</v>
      </c>
      <c r="D822" s="15">
        <v>128.30653491972157</v>
      </c>
      <c r="E822" s="15"/>
    </row>
    <row r="823" spans="1:5" ht="15.75">
      <c r="A823" s="16">
        <v>109.11377111216893</v>
      </c>
      <c r="B823" s="15">
        <v>70.899256834172775</v>
      </c>
      <c r="C823" s="15">
        <v>122.65582900446361</v>
      </c>
      <c r="D823" s="15">
        <v>93.784837670460774</v>
      </c>
      <c r="E823" s="15"/>
    </row>
    <row r="824" spans="1:5" ht="15.75">
      <c r="A824" s="16">
        <v>103.9444904468553</v>
      </c>
      <c r="B824" s="15">
        <v>93.1543116917112</v>
      </c>
      <c r="C824" s="15">
        <v>125.18157154494816</v>
      </c>
      <c r="D824" s="15">
        <v>80.359974792435196</v>
      </c>
      <c r="E824" s="15"/>
    </row>
    <row r="825" spans="1:5" ht="15.75">
      <c r="A825" s="16">
        <v>82.59002143626617</v>
      </c>
      <c r="B825" s="15">
        <v>85.244384385566718</v>
      </c>
      <c r="C825" s="15">
        <v>104.24447210497192</v>
      </c>
      <c r="D825" s="15">
        <v>70.796620145733868</v>
      </c>
      <c r="E825" s="15"/>
    </row>
    <row r="826" spans="1:5" ht="15.75">
      <c r="A826" s="16">
        <v>94.088081387218381</v>
      </c>
      <c r="B826" s="15">
        <v>102.86422414504273</v>
      </c>
      <c r="C826" s="15">
        <v>129.93850609604465</v>
      </c>
      <c r="D826" s="15">
        <v>112.95415224981866</v>
      </c>
      <c r="E826" s="15"/>
    </row>
    <row r="827" spans="1:5" ht="15.75">
      <c r="A827" s="16">
        <v>93.019332495549634</v>
      </c>
      <c r="B827" s="15">
        <v>105.40423251726452</v>
      </c>
      <c r="C827" s="15">
        <v>113.74051011617894</v>
      </c>
      <c r="D827" s="15">
        <v>92.256987311264993</v>
      </c>
      <c r="E827" s="15"/>
    </row>
    <row r="828" spans="1:5" ht="15.75">
      <c r="A828" s="16">
        <v>80.49883144548744</v>
      </c>
      <c r="B828" s="15">
        <v>90.68790880764368</v>
      </c>
      <c r="C828" s="15">
        <v>142.1983100674197</v>
      </c>
      <c r="D828" s="15">
        <v>97.758702417399945</v>
      </c>
      <c r="E828" s="15"/>
    </row>
    <row r="829" spans="1:5" ht="15.75">
      <c r="A829" s="16">
        <v>121.55442467079638</v>
      </c>
      <c r="B829" s="15">
        <v>117.3072619025163</v>
      </c>
      <c r="C829" s="15">
        <v>103.01041406595459</v>
      </c>
      <c r="D829" s="15">
        <v>52.818187977555908</v>
      </c>
      <c r="E829" s="15"/>
    </row>
    <row r="830" spans="1:5" ht="15.75">
      <c r="A830" s="16">
        <v>99.818980208004859</v>
      </c>
      <c r="B830" s="15">
        <v>90.638205083087087</v>
      </c>
      <c r="C830" s="15">
        <v>120.16124166289046</v>
      </c>
      <c r="D830" s="15">
        <v>87.176703254107224</v>
      </c>
      <c r="E830" s="15"/>
    </row>
    <row r="831" spans="1:5" ht="15.75">
      <c r="A831" s="16">
        <v>108.6271974977592</v>
      </c>
      <c r="B831" s="15">
        <v>95.333067749982092</v>
      </c>
      <c r="C831" s="15">
        <v>74.812797871180692</v>
      </c>
      <c r="D831" s="15">
        <v>93.482853594429116</v>
      </c>
      <c r="E831" s="15"/>
    </row>
    <row r="832" spans="1:5" ht="15.75">
      <c r="A832" s="16">
        <v>89.453682686530556</v>
      </c>
      <c r="B832" s="15">
        <v>86.528040875555234</v>
      </c>
      <c r="C832" s="15">
        <v>143.04154471424226</v>
      </c>
      <c r="D832" s="15">
        <v>77.76178487097809</v>
      </c>
      <c r="E832" s="15"/>
    </row>
    <row r="833" spans="1:5" ht="15.75">
      <c r="A833" s="16">
        <v>100.52884171537926</v>
      </c>
      <c r="B833" s="15">
        <v>143.17937270275252</v>
      </c>
      <c r="C833" s="15">
        <v>133.91273957350904</v>
      </c>
      <c r="D833" s="15">
        <v>52.425623472890948</v>
      </c>
      <c r="E833" s="15"/>
    </row>
    <row r="834" spans="1:5" ht="15.75">
      <c r="A834" s="16">
        <v>119.83918781408534</v>
      </c>
      <c r="B834" s="15">
        <v>93.916505784483206</v>
      </c>
      <c r="C834" s="15">
        <v>127.19468092351462</v>
      </c>
      <c r="D834" s="15">
        <v>111.36090541979229</v>
      </c>
      <c r="E834" s="15"/>
    </row>
    <row r="835" spans="1:5" ht="15.75">
      <c r="A835" s="16">
        <v>100.67083539417467</v>
      </c>
      <c r="B835" s="15">
        <v>96.087524515985479</v>
      </c>
      <c r="C835" s="15">
        <v>126.69156296005326</v>
      </c>
      <c r="D835" s="15">
        <v>116.72479611693234</v>
      </c>
      <c r="E835" s="15"/>
    </row>
    <row r="836" spans="1:5" ht="15.75">
      <c r="A836" s="16">
        <v>97.614568752027253</v>
      </c>
      <c r="B836" s="15">
        <v>129.285099351398</v>
      </c>
      <c r="C836" s="15">
        <v>121.98642080588797</v>
      </c>
      <c r="D836" s="15">
        <v>100.76642377737812</v>
      </c>
      <c r="E836" s="15"/>
    </row>
    <row r="837" spans="1:5" ht="15.75">
      <c r="A837" s="16">
        <v>108.85629217313522</v>
      </c>
      <c r="B837" s="15">
        <v>93.924589074339337</v>
      </c>
      <c r="C837" s="15">
        <v>125.91436019542925</v>
      </c>
      <c r="D837" s="15">
        <v>92.723369337852546</v>
      </c>
      <c r="E837" s="15"/>
    </row>
    <row r="838" spans="1:5" ht="15.75">
      <c r="A838" s="16">
        <v>101.65591249987074</v>
      </c>
      <c r="B838" s="15">
        <v>84.138179649960421</v>
      </c>
      <c r="C838" s="15">
        <v>112.75049038017073</v>
      </c>
      <c r="D838" s="15">
        <v>88.037343773356724</v>
      </c>
      <c r="E838" s="15"/>
    </row>
    <row r="839" spans="1:5" ht="15.75">
      <c r="A839" s="16">
        <v>99.298763403430712</v>
      </c>
      <c r="B839" s="15">
        <v>102.76945049495225</v>
      </c>
      <c r="C839" s="15">
        <v>105.21791808392891</v>
      </c>
      <c r="D839" s="15">
        <v>77.828205300482978</v>
      </c>
      <c r="E839" s="15"/>
    </row>
    <row r="840" spans="1:5" ht="15.75">
      <c r="A840" s="16">
        <v>91.442991708140653</v>
      </c>
      <c r="B840" s="15">
        <v>93.474876684587116</v>
      </c>
      <c r="C840" s="15">
        <v>78.627485208193093</v>
      </c>
      <c r="D840" s="15">
        <v>91.236039168910565</v>
      </c>
      <c r="E840" s="15"/>
    </row>
    <row r="841" spans="1:5" ht="15.75">
      <c r="A841" s="16">
        <v>99.423137769269943</v>
      </c>
      <c r="B841" s="15">
        <v>107.82017263082935</v>
      </c>
      <c r="C841" s="15">
        <v>149.32126324808905</v>
      </c>
      <c r="D841" s="15">
        <v>78.111575275221412</v>
      </c>
      <c r="E841" s="15"/>
    </row>
    <row r="842" spans="1:5" ht="15.75">
      <c r="A842" s="16">
        <v>100.89072412697533</v>
      </c>
      <c r="B842" s="15">
        <v>100.04857806635528</v>
      </c>
      <c r="C842" s="15">
        <v>160.00980498552622</v>
      </c>
      <c r="D842" s="15">
        <v>118.82541673205651</v>
      </c>
      <c r="E842" s="15"/>
    </row>
    <row r="843" spans="1:5" ht="15.75">
      <c r="A843" s="16">
        <v>95.504863229115244</v>
      </c>
      <c r="B843" s="15">
        <v>107.20917787865005</v>
      </c>
      <c r="C843" s="15">
        <v>111.25874691300055</v>
      </c>
      <c r="D843" s="15">
        <v>90.662725276877154</v>
      </c>
      <c r="E843" s="15"/>
    </row>
    <row r="844" spans="1:5" ht="15.75">
      <c r="A844" s="16">
        <v>87.197018086135358</v>
      </c>
      <c r="B844" s="15">
        <v>86.903908017865206</v>
      </c>
      <c r="C844" s="15">
        <v>116.1282841104935</v>
      </c>
      <c r="D844" s="15">
        <v>81.066784432357508</v>
      </c>
      <c r="E844" s="15"/>
    </row>
    <row r="845" spans="1:5" ht="15.75">
      <c r="A845" s="16">
        <v>98.665043272154662</v>
      </c>
      <c r="B845" s="15">
        <v>97.632995831708058</v>
      </c>
      <c r="C845" s="15">
        <v>120.85802966976757</v>
      </c>
      <c r="D845" s="15">
        <v>110.85309285599578</v>
      </c>
      <c r="E845" s="15"/>
    </row>
    <row r="846" spans="1:5" ht="15.75">
      <c r="A846" s="16">
        <v>100.60796994125667</v>
      </c>
      <c r="B846" s="15">
        <v>118.37513376284505</v>
      </c>
      <c r="C846" s="15">
        <v>103.94228826917242</v>
      </c>
      <c r="D846" s="15">
        <v>80.691039702577427</v>
      </c>
      <c r="E846" s="15"/>
    </row>
    <row r="847" spans="1:5" ht="15.75">
      <c r="A847" s="16">
        <v>96.361162656910437</v>
      </c>
      <c r="B847" s="15">
        <v>58.01092191388193</v>
      </c>
      <c r="C847" s="15">
        <v>113.56456326774946</v>
      </c>
      <c r="D847" s="15">
        <v>77.708013487131211</v>
      </c>
      <c r="E847" s="15"/>
    </row>
    <row r="848" spans="1:5" ht="15.75">
      <c r="A848" s="16">
        <v>97.905122640275977</v>
      </c>
      <c r="B848" s="15">
        <v>96.868350945305792</v>
      </c>
      <c r="C848" s="15">
        <v>140.04490492138757</v>
      </c>
      <c r="D848" s="15">
        <v>80.905999556739516</v>
      </c>
      <c r="E848" s="15"/>
    </row>
    <row r="849" spans="1:5" ht="15.75">
      <c r="A849" s="16">
        <v>115.3595931686823</v>
      </c>
      <c r="B849" s="15">
        <v>97.073874276338756</v>
      </c>
      <c r="C849" s="15">
        <v>122.460416095754</v>
      </c>
      <c r="D849" s="15">
        <v>114.58205833969828</v>
      </c>
      <c r="E849" s="15"/>
    </row>
    <row r="850" spans="1:5" ht="15.75">
      <c r="A850" s="16">
        <v>111.70972865205044</v>
      </c>
      <c r="B850" s="15">
        <v>103.24272486682275</v>
      </c>
      <c r="C850" s="15">
        <v>116.84708762968512</v>
      </c>
      <c r="D850" s="15">
        <v>91.291113449989325</v>
      </c>
      <c r="E850" s="15"/>
    </row>
    <row r="851" spans="1:5" ht="15.75">
      <c r="A851" s="16">
        <v>103.23562527131571</v>
      </c>
      <c r="B851" s="15">
        <v>115.71435222663808</v>
      </c>
      <c r="C851" s="15">
        <v>134.10852950855769</v>
      </c>
      <c r="D851" s="15">
        <v>83.190332065760231</v>
      </c>
      <c r="E851" s="15"/>
    </row>
    <row r="852" spans="1:5" ht="15.75">
      <c r="A852" s="16">
        <v>97.785635080333577</v>
      </c>
      <c r="B852" s="15">
        <v>89.635949021760553</v>
      </c>
      <c r="C852" s="15">
        <v>123.63073420724504</v>
      </c>
      <c r="D852" s="15">
        <v>114.54522110606149</v>
      </c>
      <c r="E852" s="15"/>
    </row>
    <row r="853" spans="1:5" ht="15.75">
      <c r="A853" s="16">
        <v>116.98382596330816</v>
      </c>
      <c r="B853" s="15">
        <v>86.830475589641765</v>
      </c>
      <c r="C853" s="15">
        <v>111.44466385568421</v>
      </c>
      <c r="D853" s="15">
        <v>51.163160123428497</v>
      </c>
      <c r="E853" s="15"/>
    </row>
    <row r="854" spans="1:5" ht="15.75">
      <c r="A854" s="16">
        <v>101.07359294764819</v>
      </c>
      <c r="B854" s="15">
        <v>92.159126758707544</v>
      </c>
      <c r="C854" s="15">
        <v>134.17080032073727</v>
      </c>
      <c r="D854" s="15">
        <v>91.06212205532529</v>
      </c>
      <c r="E854" s="15"/>
    </row>
    <row r="855" spans="1:5" ht="15.75">
      <c r="A855" s="16">
        <v>97.670220617266068</v>
      </c>
      <c r="B855" s="15">
        <v>88.185749046920137</v>
      </c>
      <c r="C855" s="15">
        <v>94.793932234529166</v>
      </c>
      <c r="D855" s="15">
        <v>86.16753208608543</v>
      </c>
      <c r="E855" s="15"/>
    </row>
    <row r="856" spans="1:5" ht="15.75">
      <c r="A856" s="16">
        <v>113.58373835100224</v>
      </c>
      <c r="B856" s="15">
        <v>117.52171507106937</v>
      </c>
      <c r="C856" s="15">
        <v>153.76604146334785</v>
      </c>
      <c r="D856" s="15">
        <v>92.035897840736425</v>
      </c>
      <c r="E856" s="15"/>
    </row>
    <row r="857" spans="1:5" ht="15.75">
      <c r="A857" s="16">
        <v>99.679894453663564</v>
      </c>
      <c r="B857" s="15">
        <v>98.707442126061551</v>
      </c>
      <c r="C857" s="15">
        <v>113.18674863981073</v>
      </c>
      <c r="D857" s="15">
        <v>70.802431136746691</v>
      </c>
      <c r="E857" s="15"/>
    </row>
    <row r="858" spans="1:5" ht="15.75">
      <c r="A858" s="16">
        <v>98.151528415178291</v>
      </c>
      <c r="B858" s="15">
        <v>100.28535869114421</v>
      </c>
      <c r="C858" s="15">
        <v>141.32067363849501</v>
      </c>
      <c r="D858" s="15">
        <v>59.947532198668796</v>
      </c>
      <c r="E858" s="15"/>
    </row>
    <row r="859" spans="1:5" ht="15.75">
      <c r="A859" s="16">
        <v>101.71320720113499</v>
      </c>
      <c r="B859" s="15">
        <v>80.25192092941893</v>
      </c>
      <c r="C859" s="15">
        <v>124.1665302946501</v>
      </c>
      <c r="D859" s="15">
        <v>95.881175538244179</v>
      </c>
      <c r="E859" s="15"/>
    </row>
    <row r="860" spans="1:5" ht="15.75">
      <c r="A860" s="16">
        <v>112.89884373088057</v>
      </c>
      <c r="B860" s="15">
        <v>110.40334145176303</v>
      </c>
      <c r="C860" s="15">
        <v>106.244297703347</v>
      </c>
      <c r="D860" s="15">
        <v>80.308858682633399</v>
      </c>
      <c r="E860" s="15"/>
    </row>
    <row r="861" spans="1:5" ht="15.75">
      <c r="A861" s="16">
        <v>94.963305581308077</v>
      </c>
      <c r="B861" s="15">
        <v>99.479067053812287</v>
      </c>
      <c r="C861" s="15">
        <v>100.96639382962849</v>
      </c>
      <c r="D861" s="15">
        <v>150.4479646029381</v>
      </c>
      <c r="E861" s="15"/>
    </row>
    <row r="862" spans="1:5" ht="15.75">
      <c r="A862" s="16">
        <v>101.33174984256357</v>
      </c>
      <c r="B862" s="15">
        <v>113.80660938750111</v>
      </c>
      <c r="C862" s="15">
        <v>102.88168829894175</v>
      </c>
      <c r="D862" s="15">
        <v>75.64402123526861</v>
      </c>
      <c r="E862" s="15"/>
    </row>
    <row r="863" spans="1:5" ht="15.75">
      <c r="A863" s="16">
        <v>94.660088775134454</v>
      </c>
      <c r="B863" s="15">
        <v>79.584088860065094</v>
      </c>
      <c r="C863" s="15">
        <v>102.5970837798468</v>
      </c>
      <c r="D863" s="15">
        <v>75.501174042506136</v>
      </c>
      <c r="E863" s="15"/>
    </row>
    <row r="864" spans="1:5" ht="15.75">
      <c r="A864" s="16">
        <v>114.16192228757041</v>
      </c>
      <c r="B864" s="15">
        <v>85.396394650678076</v>
      </c>
      <c r="C864" s="15">
        <v>135.24341017907773</v>
      </c>
      <c r="D864" s="15">
        <v>103.11973117922548</v>
      </c>
      <c r="E864" s="15"/>
    </row>
    <row r="865" spans="1:5" ht="15.75">
      <c r="A865" s="16">
        <v>102.7148773533554</v>
      </c>
      <c r="B865" s="15">
        <v>104.91015530840855</v>
      </c>
      <c r="C865" s="15">
        <v>117.49865751392576</v>
      </c>
      <c r="D865" s="15">
        <v>89.748407187846624</v>
      </c>
      <c r="E865" s="15"/>
    </row>
    <row r="866" spans="1:5" ht="15.75">
      <c r="A866" s="16">
        <v>100.39528732324356</v>
      </c>
      <c r="B866" s="15">
        <v>94.155705622574715</v>
      </c>
      <c r="C866" s="15">
        <v>115.65076014614419</v>
      </c>
      <c r="D866" s="15">
        <v>94.285276609076618</v>
      </c>
      <c r="E866" s="15"/>
    </row>
    <row r="867" spans="1:5" ht="15.75">
      <c r="A867" s="16">
        <v>114.85086001630975</v>
      </c>
      <c r="B867" s="15">
        <v>84.742605886452793</v>
      </c>
      <c r="C867" s="15">
        <v>121.64809858777517</v>
      </c>
      <c r="D867" s="15">
        <v>97.679281811230112</v>
      </c>
      <c r="E867" s="15"/>
    </row>
    <row r="868" spans="1:5" ht="15.75">
      <c r="A868" s="16">
        <v>110.76556916390814</v>
      </c>
      <c r="B868" s="15">
        <v>103.04928608309751</v>
      </c>
      <c r="C868" s="15">
        <v>145.71002888044973</v>
      </c>
      <c r="D868" s="15">
        <v>58.05764009682548</v>
      </c>
      <c r="E868" s="15"/>
    </row>
    <row r="869" spans="1:5" ht="15.75">
      <c r="A869" s="16">
        <v>112.39054032535591</v>
      </c>
      <c r="B869" s="15">
        <v>122.76662427956921</v>
      </c>
      <c r="C869" s="15">
        <v>100.76308147640702</v>
      </c>
      <c r="D869" s="15">
        <v>26.690258730900496</v>
      </c>
      <c r="E869" s="15"/>
    </row>
    <row r="870" spans="1:5" ht="15.75">
      <c r="A870" s="16">
        <v>98.431750325380563</v>
      </c>
      <c r="B870" s="15">
        <v>64.225337221535028</v>
      </c>
      <c r="C870" s="15">
        <v>172.65243632161855</v>
      </c>
      <c r="D870" s="15">
        <v>122.54239946560688</v>
      </c>
      <c r="E870" s="15"/>
    </row>
    <row r="871" spans="1:5" ht="15.75">
      <c r="A871" s="16">
        <v>101.85603840895965</v>
      </c>
      <c r="B871" s="15">
        <v>86.628008112234056</v>
      </c>
      <c r="C871" s="15">
        <v>105.61761740982547</v>
      </c>
      <c r="D871" s="15">
        <v>120.02333340635687</v>
      </c>
      <c r="E871" s="15"/>
    </row>
    <row r="872" spans="1:5" ht="15.75">
      <c r="A872" s="16">
        <v>87.168770772285598</v>
      </c>
      <c r="B872" s="15">
        <v>112.55513821905652</v>
      </c>
      <c r="C872" s="15">
        <v>163.88758562212615</v>
      </c>
      <c r="D872" s="15">
        <v>65.205656659975375</v>
      </c>
      <c r="E872" s="15"/>
    </row>
    <row r="873" spans="1:5" ht="15.75">
      <c r="A873" s="16">
        <v>102.93752072920483</v>
      </c>
      <c r="B873" s="15">
        <v>88.996965691598007</v>
      </c>
      <c r="C873" s="15">
        <v>88.811879978271691</v>
      </c>
      <c r="D873" s="15">
        <v>99.252706590652906</v>
      </c>
      <c r="E873" s="15"/>
    </row>
    <row r="874" spans="1:5" ht="15.75">
      <c r="A874" s="16">
        <v>96.626489557911555</v>
      </c>
      <c r="B874" s="15">
        <v>78.646449603246538</v>
      </c>
      <c r="C874" s="15">
        <v>93.401091211580933</v>
      </c>
      <c r="D874" s="15">
        <v>76.031435499123745</v>
      </c>
      <c r="E874" s="15"/>
    </row>
    <row r="875" spans="1:5" ht="15.75">
      <c r="A875" s="16">
        <v>105.65412935003451</v>
      </c>
      <c r="B875" s="15">
        <v>89.135288505082144</v>
      </c>
      <c r="C875" s="15">
        <v>127.11720492885661</v>
      </c>
      <c r="D875" s="15">
        <v>91.354406593217163</v>
      </c>
      <c r="E875" s="15"/>
    </row>
    <row r="876" spans="1:5" ht="15.75">
      <c r="A876" s="16">
        <v>83.261004323310317</v>
      </c>
      <c r="B876" s="15">
        <v>83.806530714787186</v>
      </c>
      <c r="C876" s="15">
        <v>158.07432081857655</v>
      </c>
      <c r="D876" s="15">
        <v>89.683531361265523</v>
      </c>
      <c r="E876" s="15"/>
    </row>
    <row r="877" spans="1:5" ht="15.75">
      <c r="A877" s="16">
        <v>108.46101246330022</v>
      </c>
      <c r="B877" s="15">
        <v>121.36473529421323</v>
      </c>
      <c r="C877" s="15">
        <v>130.4490211931352</v>
      </c>
      <c r="D877" s="15">
        <v>85.294803621030724</v>
      </c>
      <c r="E877" s="15"/>
    </row>
    <row r="878" spans="1:5" ht="15.75">
      <c r="A878" s="16">
        <v>102.29801912001903</v>
      </c>
      <c r="B878" s="15">
        <v>93.820556946417355</v>
      </c>
      <c r="C878" s="15">
        <v>124.3444398931274</v>
      </c>
      <c r="D878" s="15">
        <v>104.09169981972468</v>
      </c>
      <c r="E878" s="15"/>
    </row>
    <row r="879" spans="1:5" ht="15.75">
      <c r="A879" s="16">
        <v>92.782631271666105</v>
      </c>
      <c r="B879" s="15">
        <v>101.37757914816916</v>
      </c>
      <c r="C879" s="15">
        <v>131.61239997666598</v>
      </c>
      <c r="D879" s="15">
        <v>99.535139623020541</v>
      </c>
      <c r="E879" s="15"/>
    </row>
    <row r="880" spans="1:5" ht="15.75">
      <c r="A880" s="16">
        <v>100.78541394742615</v>
      </c>
      <c r="B880" s="15">
        <v>85.707354176611261</v>
      </c>
      <c r="C880" s="15">
        <v>100.20691702900422</v>
      </c>
      <c r="D880" s="15">
        <v>75.105504210176832</v>
      </c>
      <c r="E880" s="15"/>
    </row>
    <row r="881" spans="1:5" ht="15.75">
      <c r="A881" s="16">
        <v>117.41483256591891</v>
      </c>
      <c r="B881" s="15">
        <v>109.57846616404368</v>
      </c>
      <c r="C881" s="15">
        <v>121.60455832031971</v>
      </c>
      <c r="D881" s="15">
        <v>99.633192737007903</v>
      </c>
      <c r="E881" s="15"/>
    </row>
    <row r="882" spans="1:5" ht="15.75">
      <c r="A882" s="16">
        <v>105.00940761509128</v>
      </c>
      <c r="B882" s="15">
        <v>117.86680727147427</v>
      </c>
      <c r="C882" s="15">
        <v>123.33196150524941</v>
      </c>
      <c r="D882" s="15">
        <v>91.841656673727812</v>
      </c>
      <c r="E882" s="15"/>
    </row>
    <row r="883" spans="1:5" ht="15.75">
      <c r="A883" s="16">
        <v>98.6714854625518</v>
      </c>
      <c r="B883" s="15">
        <v>84.495429770674946</v>
      </c>
      <c r="C883" s="15">
        <v>158.93133306736331</v>
      </c>
      <c r="D883" s="15">
        <v>61.211894362634212</v>
      </c>
      <c r="E883" s="15"/>
    </row>
    <row r="884" spans="1:5" ht="15.75">
      <c r="A884" s="16">
        <v>85.525037117866987</v>
      </c>
      <c r="B884" s="15">
        <v>113.18592106622418</v>
      </c>
      <c r="C884" s="15">
        <v>86.63654947699797</v>
      </c>
      <c r="D884" s="15">
        <v>95.606192073978491</v>
      </c>
      <c r="E884" s="15"/>
    </row>
    <row r="885" spans="1:5" ht="15.75">
      <c r="A885" s="16">
        <v>88.328077636367652</v>
      </c>
      <c r="B885" s="15">
        <v>82.165212023744516</v>
      </c>
      <c r="C885" s="15">
        <v>94.168123754349153</v>
      </c>
      <c r="D885" s="15">
        <v>99.051410835278375</v>
      </c>
      <c r="E885" s="15"/>
    </row>
    <row r="886" spans="1:5" ht="15.75">
      <c r="A886" s="16">
        <v>101.76206698213832</v>
      </c>
      <c r="B886" s="15">
        <v>79.430026974569046</v>
      </c>
      <c r="C886" s="15">
        <v>103.72899781336855</v>
      </c>
      <c r="D886" s="15">
        <v>95.323767184714825</v>
      </c>
      <c r="E886" s="15"/>
    </row>
    <row r="887" spans="1:5" ht="15.75">
      <c r="A887" s="16">
        <v>117.11339487076202</v>
      </c>
      <c r="B887" s="15">
        <v>104.92213016480036</v>
      </c>
      <c r="C887" s="15">
        <v>75.663771838185312</v>
      </c>
      <c r="D887" s="15">
        <v>113.8056314754067</v>
      </c>
      <c r="E887" s="15"/>
    </row>
    <row r="888" spans="1:5" ht="15.75">
      <c r="A888" s="16">
        <v>110.6560842825445</v>
      </c>
      <c r="B888" s="15">
        <v>98.873113455630346</v>
      </c>
      <c r="C888" s="15">
        <v>112.71283520424049</v>
      </c>
      <c r="D888" s="15">
        <v>65.253372786833097</v>
      </c>
      <c r="E888" s="15"/>
    </row>
    <row r="889" spans="1:5" ht="15.75">
      <c r="A889" s="16">
        <v>92.729668386687081</v>
      </c>
      <c r="B889" s="15">
        <v>103.12440323278906</v>
      </c>
      <c r="C889" s="15">
        <v>135.85959107880399</v>
      </c>
      <c r="D889" s="15">
        <v>81.043140671829406</v>
      </c>
      <c r="E889" s="15"/>
    </row>
    <row r="890" spans="1:5" ht="15.75">
      <c r="A890" s="16">
        <v>98.417963888897475</v>
      </c>
      <c r="B890" s="15">
        <v>93.852628451605824</v>
      </c>
      <c r="C890" s="15">
        <v>140.07201785393022</v>
      </c>
      <c r="D890" s="15">
        <v>103.19246886826363</v>
      </c>
      <c r="E890" s="15"/>
    </row>
    <row r="891" spans="1:5" ht="15.75">
      <c r="A891" s="16">
        <v>106.6725554378877</v>
      </c>
      <c r="B891" s="15">
        <v>81.962614208669038</v>
      </c>
      <c r="C891" s="15">
        <v>116.60000757419766</v>
      </c>
      <c r="D891" s="15">
        <v>88.890125585555779</v>
      </c>
      <c r="E891" s="15"/>
    </row>
    <row r="892" spans="1:5" ht="15.75">
      <c r="A892" s="16">
        <v>105.94436628932726</v>
      </c>
      <c r="B892" s="15">
        <v>108.59715242467018</v>
      </c>
      <c r="C892" s="15">
        <v>141.06369047437397</v>
      </c>
      <c r="D892" s="15">
        <v>104.01865142623592</v>
      </c>
      <c r="E892" s="15"/>
    </row>
    <row r="893" spans="1:5" ht="15.75">
      <c r="A893" s="16">
        <v>105.02560086746939</v>
      </c>
      <c r="B893" s="15">
        <v>105.63907961088717</v>
      </c>
      <c r="C893" s="15">
        <v>165.47357644015506</v>
      </c>
      <c r="D893" s="15">
        <v>89.310339765978597</v>
      </c>
      <c r="E893" s="15"/>
    </row>
    <row r="894" spans="1:5" ht="15.75">
      <c r="A894" s="16">
        <v>95.615378060989542</v>
      </c>
      <c r="B894" s="15">
        <v>116.18295223883592</v>
      </c>
      <c r="C894" s="15">
        <v>136.94632774968909</v>
      </c>
      <c r="D894" s="15">
        <v>76.805043188420541</v>
      </c>
      <c r="E894" s="15"/>
    </row>
    <row r="895" spans="1:5" ht="15.75">
      <c r="A895" s="16">
        <v>103.6712427801433</v>
      </c>
      <c r="B895" s="15">
        <v>99.447830731725162</v>
      </c>
      <c r="C895" s="15">
        <v>119.0872097733461</v>
      </c>
      <c r="D895" s="15">
        <v>108.07582772566207</v>
      </c>
      <c r="E895" s="15"/>
    </row>
    <row r="896" spans="1:5" ht="15.75">
      <c r="A896" s="16">
        <v>104.2581407927571</v>
      </c>
      <c r="B896" s="15">
        <v>103.01179617116532</v>
      </c>
      <c r="C896" s="15">
        <v>100.90116446065736</v>
      </c>
      <c r="D896" s="15">
        <v>100.0431410834949</v>
      </c>
      <c r="E896" s="15"/>
    </row>
    <row r="897" spans="1:5" ht="15.75">
      <c r="A897" s="16">
        <v>84.687477750156859</v>
      </c>
      <c r="B897" s="15">
        <v>91.187572618201784</v>
      </c>
      <c r="C897" s="15">
        <v>139.47388313227407</v>
      </c>
      <c r="D897" s="15">
        <v>88.205925579563882</v>
      </c>
      <c r="E897" s="15"/>
    </row>
    <row r="898" spans="1:5" ht="15.75">
      <c r="A898" s="16">
        <v>106.02454421971288</v>
      </c>
      <c r="B898" s="15">
        <v>97.129406244056327</v>
      </c>
      <c r="C898" s="15">
        <v>122.83109324386601</v>
      </c>
      <c r="D898" s="15">
        <v>98.731141229882269</v>
      </c>
      <c r="E898" s="15"/>
    </row>
    <row r="899" spans="1:5" ht="15.75">
      <c r="A899" s="16">
        <v>102.75870230700548</v>
      </c>
      <c r="B899" s="15">
        <v>116.3011012174934</v>
      </c>
      <c r="C899" s="15">
        <v>128.09830898135601</v>
      </c>
      <c r="D899" s="15">
        <v>64.258690426703424</v>
      </c>
      <c r="E899" s="15"/>
    </row>
    <row r="900" spans="1:5" ht="15.75">
      <c r="A900" s="16">
        <v>83.723213319450451</v>
      </c>
      <c r="B900" s="15">
        <v>106.41464145502368</v>
      </c>
      <c r="C900" s="15">
        <v>116.96039529241489</v>
      </c>
      <c r="D900" s="15">
        <v>62.441881694246604</v>
      </c>
      <c r="E900" s="15"/>
    </row>
    <row r="901" spans="1:5" ht="15.75">
      <c r="A901" s="16">
        <v>99.259531881506291</v>
      </c>
      <c r="B901" s="15">
        <v>91.282227808937932</v>
      </c>
      <c r="C901" s="15">
        <v>148.31963371213988</v>
      </c>
      <c r="D901" s="15">
        <v>88.924470904066766</v>
      </c>
      <c r="E901" s="15"/>
    </row>
    <row r="902" spans="1:5" ht="15.75">
      <c r="A902" s="16">
        <v>96.242973898347373</v>
      </c>
      <c r="B902" s="15">
        <v>88.510262296358633</v>
      </c>
      <c r="C902" s="15">
        <v>119.78932953369394</v>
      </c>
      <c r="D902" s="15">
        <v>66.108934734734248</v>
      </c>
      <c r="E902" s="15"/>
    </row>
    <row r="903" spans="1:5" ht="15.75">
      <c r="A903" s="16">
        <v>106.70994994970897</v>
      </c>
      <c r="B903" s="15">
        <v>102.07326240473549</v>
      </c>
      <c r="C903" s="15">
        <v>104.60288047423774</v>
      </c>
      <c r="D903" s="15">
        <v>134.16101685596118</v>
      </c>
      <c r="E903" s="15"/>
    </row>
    <row r="904" spans="1:5" ht="15.75">
      <c r="A904" s="16">
        <v>106.79870027803986</v>
      </c>
      <c r="B904" s="15">
        <v>113.83225315603909</v>
      </c>
      <c r="C904" s="15">
        <v>139.72824057606772</v>
      </c>
      <c r="D904" s="15">
        <v>133.72891943462264</v>
      </c>
      <c r="E904" s="15"/>
    </row>
    <row r="905" spans="1:5" ht="15.75">
      <c r="A905" s="16">
        <v>94.125787959916352</v>
      </c>
      <c r="B905" s="15">
        <v>111.21900009459864</v>
      </c>
      <c r="C905" s="15">
        <v>108.19512987072812</v>
      </c>
      <c r="D905" s="15">
        <v>56.141015638991121</v>
      </c>
      <c r="E905" s="15"/>
    </row>
    <row r="906" spans="1:5" ht="15.75">
      <c r="A906" s="16">
        <v>95.758885693504681</v>
      </c>
      <c r="B906" s="15">
        <v>93.377537136439059</v>
      </c>
      <c r="C906" s="15">
        <v>120.1791681589043</v>
      </c>
      <c r="D906" s="15">
        <v>99.989108440871632</v>
      </c>
      <c r="E906" s="15"/>
    </row>
    <row r="907" spans="1:5" ht="15.75">
      <c r="A907" s="16">
        <v>93.67261463549994</v>
      </c>
      <c r="B907" s="15">
        <v>95.961780408634922</v>
      </c>
      <c r="C907" s="15">
        <v>140.38430549331906</v>
      </c>
      <c r="D907" s="15">
        <v>94.730980082039196</v>
      </c>
      <c r="E907" s="15"/>
    </row>
    <row r="908" spans="1:5" ht="15.75">
      <c r="A908" s="16">
        <v>95.403002353924649</v>
      </c>
      <c r="B908" s="15">
        <v>90.795497728385044</v>
      </c>
      <c r="C908" s="15">
        <v>101.18892837880935</v>
      </c>
      <c r="D908" s="15">
        <v>130.98003566958596</v>
      </c>
      <c r="E908" s="15"/>
    </row>
    <row r="909" spans="1:5" ht="15.75">
      <c r="A909" s="16">
        <v>87.867396842347034</v>
      </c>
      <c r="B909" s="15">
        <v>108.10311062406299</v>
      </c>
      <c r="C909" s="15">
        <v>116.78970217525944</v>
      </c>
      <c r="D909" s="15">
        <v>84.56984823465632</v>
      </c>
      <c r="E909" s="15"/>
    </row>
    <row r="910" spans="1:5" ht="15.75">
      <c r="A910" s="16">
        <v>100.55900916640894</v>
      </c>
      <c r="B910" s="15">
        <v>101.03036536543755</v>
      </c>
      <c r="C910" s="15">
        <v>118.63799275687938</v>
      </c>
      <c r="D910" s="15">
        <v>78.846752349426197</v>
      </c>
      <c r="E910" s="15"/>
    </row>
    <row r="911" spans="1:5" ht="15.75">
      <c r="A911" s="16">
        <v>107.51862074545784</v>
      </c>
      <c r="B911" s="15">
        <v>114.29872659872444</v>
      </c>
      <c r="C911" s="15">
        <v>126.27127272833718</v>
      </c>
      <c r="D911" s="15">
        <v>89.775388144380486</v>
      </c>
      <c r="E911" s="15"/>
    </row>
    <row r="912" spans="1:5" ht="15.75">
      <c r="A912" s="16">
        <v>86.784708212866235</v>
      </c>
      <c r="B912" s="15">
        <v>107.44070472893554</v>
      </c>
      <c r="C912" s="15">
        <v>168.55840516121248</v>
      </c>
      <c r="D912" s="15">
        <v>98.381348361050414</v>
      </c>
      <c r="E912" s="15"/>
    </row>
    <row r="913" spans="1:5" ht="15.75">
      <c r="A913" s="16">
        <v>101.71388904732339</v>
      </c>
      <c r="B913" s="15">
        <v>94.021030019212049</v>
      </c>
      <c r="C913" s="15">
        <v>125.38717521289868</v>
      </c>
      <c r="D913" s="15">
        <v>79.661620375622988</v>
      </c>
      <c r="E913" s="15"/>
    </row>
    <row r="914" spans="1:5" ht="15.75">
      <c r="A914" s="16">
        <v>87.532169865943388</v>
      </c>
      <c r="B914" s="15">
        <v>104.44366037936561</v>
      </c>
      <c r="C914" s="15">
        <v>130.19917378622949</v>
      </c>
      <c r="D914" s="15">
        <v>77.361767602445752</v>
      </c>
      <c r="E914" s="15"/>
    </row>
    <row r="915" spans="1:5" ht="15.75">
      <c r="A915" s="16">
        <v>123.81909994795706</v>
      </c>
      <c r="B915" s="15">
        <v>105.56402654780186</v>
      </c>
      <c r="C915" s="15">
        <v>134.54824704698467</v>
      </c>
      <c r="D915" s="15">
        <v>93.984850032546774</v>
      </c>
      <c r="E915" s="15"/>
    </row>
    <row r="916" spans="1:5" ht="15.75">
      <c r="A916" s="16">
        <v>87.463580627661486</v>
      </c>
      <c r="B916" s="15">
        <v>92.138924969168556</v>
      </c>
      <c r="C916" s="15">
        <v>115.19146558609918</v>
      </c>
      <c r="D916" s="15">
        <v>93.316279880843922</v>
      </c>
      <c r="E916" s="15"/>
    </row>
    <row r="917" spans="1:5" ht="15.75">
      <c r="A917" s="16">
        <v>90.304128510132387</v>
      </c>
      <c r="B917" s="15">
        <v>107.19529089278126</v>
      </c>
      <c r="C917" s="15">
        <v>117.41204540485342</v>
      </c>
      <c r="D917" s="15">
        <v>105.8531159807842</v>
      </c>
      <c r="E917" s="15"/>
    </row>
    <row r="918" spans="1:5" ht="15.75">
      <c r="A918" s="16">
        <v>110.19732485619329</v>
      </c>
      <c r="B918" s="15">
        <v>87.225679450205007</v>
      </c>
      <c r="C918" s="15">
        <v>135.78071450107245</v>
      </c>
      <c r="D918" s="15">
        <v>76.086446651635242</v>
      </c>
      <c r="E918" s="15"/>
    </row>
    <row r="919" spans="1:5" ht="15.75">
      <c r="A919" s="16">
        <v>97.453089661547665</v>
      </c>
      <c r="B919" s="15">
        <v>92.759965484339091</v>
      </c>
      <c r="C919" s="15">
        <v>155.72482757003172</v>
      </c>
      <c r="D919" s="15">
        <v>59.331386819513909</v>
      </c>
      <c r="E919" s="15"/>
    </row>
    <row r="920" spans="1:5" ht="15.75">
      <c r="A920" s="16">
        <v>106.75637255889683</v>
      </c>
      <c r="B920" s="15">
        <v>106.17044250446952</v>
      </c>
      <c r="C920" s="15">
        <v>88.012409782328405</v>
      </c>
      <c r="D920" s="15">
        <v>78.379873897949892</v>
      </c>
      <c r="E920" s="15"/>
    </row>
    <row r="921" spans="1:5" ht="15.75">
      <c r="A921" s="16">
        <v>84.182439636384743</v>
      </c>
      <c r="B921" s="15">
        <v>121.82911544844046</v>
      </c>
      <c r="C921" s="15">
        <v>139.38847867163986</v>
      </c>
      <c r="D921" s="15">
        <v>71.873523177521292</v>
      </c>
      <c r="E921" s="15"/>
    </row>
    <row r="922" spans="1:5" ht="15.75">
      <c r="A922" s="16">
        <v>99.746637218777323</v>
      </c>
      <c r="B922" s="15">
        <v>65.314676654799086</v>
      </c>
      <c r="C922" s="15">
        <v>126.40086807465991</v>
      </c>
      <c r="D922" s="15">
        <v>81.235633492929082</v>
      </c>
      <c r="E922" s="15"/>
    </row>
    <row r="923" spans="1:5" ht="15.75">
      <c r="A923" s="16">
        <v>83.6698347778281</v>
      </c>
      <c r="B923" s="15">
        <v>127.50911265312084</v>
      </c>
      <c r="C923" s="15">
        <v>110.74513429364288</v>
      </c>
      <c r="D923" s="15">
        <v>46.916122601777488</v>
      </c>
      <c r="E923" s="15"/>
    </row>
    <row r="924" spans="1:5" ht="15.75">
      <c r="A924" s="16">
        <v>79.481597886746158</v>
      </c>
      <c r="B924" s="15">
        <v>109.88951952652428</v>
      </c>
      <c r="C924" s="15">
        <v>133.53436711495306</v>
      </c>
      <c r="D924" s="15">
        <v>46.888105376274325</v>
      </c>
      <c r="E924" s="15"/>
    </row>
    <row r="925" spans="1:5" ht="15.75">
      <c r="A925" s="16">
        <v>118.147032868427</v>
      </c>
      <c r="B925" s="15">
        <v>108.21325058032585</v>
      </c>
      <c r="C925" s="15">
        <v>100.58925572130875</v>
      </c>
      <c r="D925" s="15">
        <v>53.658722177038953</v>
      </c>
      <c r="E925" s="15"/>
    </row>
    <row r="926" spans="1:5" ht="15.75">
      <c r="A926" s="16">
        <v>104.17528567271575</v>
      </c>
      <c r="B926" s="15">
        <v>112.76935471639717</v>
      </c>
      <c r="C926" s="15">
        <v>117.51903818907863</v>
      </c>
      <c r="D926" s="15">
        <v>102.30828216226087</v>
      </c>
      <c r="E926" s="15"/>
    </row>
    <row r="927" spans="1:5" ht="15.75">
      <c r="A927" s="16">
        <v>89.64580038926897</v>
      </c>
      <c r="B927" s="15">
        <v>123.36489379879936</v>
      </c>
      <c r="C927" s="15">
        <v>125.08665048122793</v>
      </c>
      <c r="D927" s="15">
        <v>60.675195963261785</v>
      </c>
      <c r="E927" s="15"/>
    </row>
    <row r="928" spans="1:5" ht="15.75">
      <c r="A928" s="16">
        <v>97.137495305082666</v>
      </c>
      <c r="B928" s="15">
        <v>92.787469054235316</v>
      </c>
      <c r="C928" s="15">
        <v>119.00156360065353</v>
      </c>
      <c r="D928" s="15">
        <v>123.21804999792221</v>
      </c>
      <c r="E928" s="15"/>
    </row>
    <row r="929" spans="1:5" ht="15.75">
      <c r="A929" s="16">
        <v>95.922600705057448</v>
      </c>
      <c r="B929" s="15">
        <v>83.734507994171281</v>
      </c>
      <c r="C929" s="15">
        <v>123.04177086938353</v>
      </c>
      <c r="D929" s="15">
        <v>79.864316165162563</v>
      </c>
      <c r="E929" s="15"/>
    </row>
    <row r="930" spans="1:5" ht="15.75">
      <c r="A930" s="16">
        <v>112.85494416225674</v>
      </c>
      <c r="B930" s="15">
        <v>111.40529971814885</v>
      </c>
      <c r="C930" s="15">
        <v>101.87790422828016</v>
      </c>
      <c r="D930" s="15">
        <v>87.963319678016205</v>
      </c>
      <c r="E930" s="15"/>
    </row>
    <row r="931" spans="1:5" ht="15.75">
      <c r="A931" s="16">
        <v>98.614645172636983</v>
      </c>
      <c r="B931" s="15">
        <v>75.446318690586622</v>
      </c>
      <c r="C931" s="15">
        <v>124.83757842739465</v>
      </c>
      <c r="D931" s="15">
        <v>97.241572857632264</v>
      </c>
      <c r="E931" s="15"/>
    </row>
    <row r="932" spans="1:5" ht="15.75">
      <c r="A932" s="16">
        <v>88.717498484589896</v>
      </c>
      <c r="B932" s="15">
        <v>97.183442336279313</v>
      </c>
      <c r="C932" s="15">
        <v>107.04488498615774</v>
      </c>
      <c r="D932" s="15">
        <v>81.857632175035633</v>
      </c>
      <c r="E932" s="15"/>
    </row>
    <row r="933" spans="1:5" ht="15.75">
      <c r="A933" s="16">
        <v>106.17977995258912</v>
      </c>
      <c r="B933" s="15">
        <v>108.34379924285145</v>
      </c>
      <c r="C933" s="15">
        <v>108.79949988436124</v>
      </c>
      <c r="D933" s="15">
        <v>73.753511227329227</v>
      </c>
      <c r="E933" s="15"/>
    </row>
    <row r="934" spans="1:5" ht="15.75">
      <c r="A934" s="16">
        <v>93.01432373530929</v>
      </c>
      <c r="B934" s="15">
        <v>86.758277662573846</v>
      </c>
      <c r="C934" s="15">
        <v>145.39791245372271</v>
      </c>
      <c r="D934" s="15">
        <v>100.1271438236472</v>
      </c>
      <c r="E934" s="15"/>
    </row>
    <row r="935" spans="1:5" ht="15.75">
      <c r="A935" s="16">
        <v>93.45330386194064</v>
      </c>
      <c r="B935" s="15">
        <v>113.9336493369342</v>
      </c>
      <c r="C935" s="15">
        <v>138.54744570571711</v>
      </c>
      <c r="D935" s="15">
        <v>86.223790831132874</v>
      </c>
      <c r="E935" s="15"/>
    </row>
    <row r="936" spans="1:5" ht="15.75">
      <c r="A936" s="16">
        <v>99.004944426445718</v>
      </c>
      <c r="B936" s="15">
        <v>71.502982272653526</v>
      </c>
      <c r="C936" s="15">
        <v>130.36341693072586</v>
      </c>
      <c r="D936" s="15">
        <v>91.940462357746355</v>
      </c>
      <c r="E936" s="15"/>
    </row>
    <row r="937" spans="1:5" ht="15.75">
      <c r="A937" s="16">
        <v>97.843417821741241</v>
      </c>
      <c r="B937" s="15">
        <v>88.646649573126979</v>
      </c>
      <c r="C937" s="15">
        <v>142.55969886500566</v>
      </c>
      <c r="D937" s="15">
        <v>113.1538259489048</v>
      </c>
      <c r="E937" s="15"/>
    </row>
    <row r="938" spans="1:5" ht="15.75">
      <c r="A938" s="16">
        <v>95.214957902192054</v>
      </c>
      <c r="B938" s="15">
        <v>106.90122801790949</v>
      </c>
      <c r="C938" s="15">
        <v>130.67524102891639</v>
      </c>
      <c r="D938" s="15">
        <v>89.899928569769827</v>
      </c>
      <c r="E938" s="15"/>
    </row>
    <row r="939" spans="1:5" ht="15.75">
      <c r="A939" s="16">
        <v>110.46827808451667</v>
      </c>
      <c r="B939" s="15">
        <v>97.3773091699627</v>
      </c>
      <c r="C939" s="15">
        <v>140.93032314671063</v>
      </c>
      <c r="D939" s="15">
        <v>107.52238962101615</v>
      </c>
      <c r="E939" s="15"/>
    </row>
    <row r="940" spans="1:5" ht="15.75">
      <c r="A940" s="16">
        <v>98.509967817454935</v>
      </c>
      <c r="B940" s="15">
        <v>97.998771185137912</v>
      </c>
      <c r="C940" s="15">
        <v>140.76263488252607</v>
      </c>
      <c r="D940" s="15">
        <v>93.463227413371897</v>
      </c>
      <c r="E940" s="15"/>
    </row>
    <row r="941" spans="1:5" ht="15.75">
      <c r="A941" s="16">
        <v>109.66487304759767</v>
      </c>
      <c r="B941" s="15">
        <v>84.420003350294337</v>
      </c>
      <c r="C941" s="15">
        <v>112.38731393735293</v>
      </c>
      <c r="D941" s="15">
        <v>53.208465044838249</v>
      </c>
      <c r="E941" s="15"/>
    </row>
    <row r="942" spans="1:5" ht="15.75">
      <c r="A942" s="16">
        <v>100.74613466915707</v>
      </c>
      <c r="B942" s="15">
        <v>122.78286982533473</v>
      </c>
      <c r="C942" s="15">
        <v>146.04879544120877</v>
      </c>
      <c r="D942" s="15">
        <v>92.236905690134563</v>
      </c>
      <c r="E942" s="15"/>
    </row>
    <row r="943" spans="1:5" ht="15.75">
      <c r="A943" s="16">
        <v>92.196180833161634</v>
      </c>
      <c r="B943" s="15">
        <v>113.95934056677106</v>
      </c>
      <c r="C943" s="15">
        <v>123.23110096216396</v>
      </c>
      <c r="D943" s="15">
        <v>96.956326648017921</v>
      </c>
      <c r="E943" s="15"/>
    </row>
    <row r="944" spans="1:5" ht="15.75">
      <c r="A944" s="16">
        <v>85.692761839288778</v>
      </c>
      <c r="B944" s="15">
        <v>78.830233097625069</v>
      </c>
      <c r="C944" s="15">
        <v>88.765777923561018</v>
      </c>
      <c r="D944" s="15">
        <v>104.57227397347992</v>
      </c>
      <c r="E944" s="15"/>
    </row>
    <row r="945" spans="1:5" ht="15.75">
      <c r="A945" s="16">
        <v>98.979862749735048</v>
      </c>
      <c r="B945" s="15">
        <v>107.67860950878685</v>
      </c>
      <c r="C945" s="15">
        <v>122.40228710309111</v>
      </c>
      <c r="D945" s="15">
        <v>121.66445892103752</v>
      </c>
      <c r="E945" s="15"/>
    </row>
    <row r="946" spans="1:5" ht="15.75">
      <c r="A946" s="16">
        <v>93.311545051085432</v>
      </c>
      <c r="B946" s="15">
        <v>111.05212309428794</v>
      </c>
      <c r="C946" s="15">
        <v>137.38629601735965</v>
      </c>
      <c r="D946" s="15">
        <v>92.616210247120989</v>
      </c>
      <c r="E946" s="15"/>
    </row>
    <row r="947" spans="1:5" ht="15.75">
      <c r="A947" s="16">
        <v>103.46137193835716</v>
      </c>
      <c r="B947" s="15">
        <v>98.074953304666224</v>
      </c>
      <c r="C947" s="15">
        <v>134.11502218054352</v>
      </c>
      <c r="D947" s="15">
        <v>89.471551406978733</v>
      </c>
      <c r="E947" s="15"/>
    </row>
    <row r="948" spans="1:5" ht="15.75">
      <c r="A948" s="16">
        <v>87.129121447651414</v>
      </c>
      <c r="B948" s="15">
        <v>117.15794984949071</v>
      </c>
      <c r="C948" s="15">
        <v>91.864498828846308</v>
      </c>
      <c r="D948" s="15">
        <v>81.587917974138691</v>
      </c>
      <c r="E948" s="15"/>
    </row>
    <row r="949" spans="1:5" ht="15.75">
      <c r="A949" s="16">
        <v>104.18344648866764</v>
      </c>
      <c r="B949" s="15">
        <v>103.48354661332451</v>
      </c>
      <c r="C949" s="15">
        <v>133.89888883094727</v>
      </c>
      <c r="D949" s="15">
        <v>81.343746765560354</v>
      </c>
      <c r="E949" s="15"/>
    </row>
    <row r="950" spans="1:5" ht="15.75">
      <c r="A950" s="16">
        <v>115.01942267259437</v>
      </c>
      <c r="B950" s="15">
        <v>106.0048752582702</v>
      </c>
      <c r="C950" s="15">
        <v>180.38497836867009</v>
      </c>
      <c r="D950" s="15">
        <v>61.905218900255932</v>
      </c>
      <c r="E950" s="15"/>
    </row>
    <row r="951" spans="1:5" ht="15.75">
      <c r="A951" s="16">
        <v>87.132521901344262</v>
      </c>
      <c r="B951" s="15">
        <v>90.854982458898803</v>
      </c>
      <c r="C951" s="15">
        <v>138.25509335734978</v>
      </c>
      <c r="D951" s="15">
        <v>113.78503113733132</v>
      </c>
      <c r="E951" s="15"/>
    </row>
    <row r="952" spans="1:5" ht="15.75">
      <c r="A952" s="16">
        <v>96.260210638780563</v>
      </c>
      <c r="B952" s="15">
        <v>85.905888851704049</v>
      </c>
      <c r="C952" s="15">
        <v>151.30667454861282</v>
      </c>
      <c r="D952" s="15">
        <v>68.463671901645284</v>
      </c>
      <c r="E952" s="15"/>
    </row>
    <row r="953" spans="1:5" ht="15.75">
      <c r="A953" s="16">
        <v>103.1208470135482</v>
      </c>
      <c r="B953" s="15">
        <v>112.23672298149836</v>
      </c>
      <c r="C953" s="15">
        <v>121.28708386516109</v>
      </c>
      <c r="D953" s="15">
        <v>111.51001144830843</v>
      </c>
      <c r="E953" s="15"/>
    </row>
    <row r="954" spans="1:5" ht="15.75">
      <c r="A954" s="16">
        <v>111.63869046766308</v>
      </c>
      <c r="B954" s="15">
        <v>116.56330205963741</v>
      </c>
      <c r="C954" s="15">
        <v>140.01627624191428</v>
      </c>
      <c r="D954" s="15">
        <v>39.508777325414712</v>
      </c>
      <c r="E954" s="15"/>
    </row>
    <row r="955" spans="1:5" ht="15.75">
      <c r="A955" s="16">
        <v>107.40279694355195</v>
      </c>
      <c r="B955" s="15">
        <v>70.699106062824058</v>
      </c>
      <c r="C955" s="15">
        <v>138.33945617762424</v>
      </c>
      <c r="D955" s="15">
        <v>70.134139312705202</v>
      </c>
      <c r="E955" s="15"/>
    </row>
    <row r="956" spans="1:5" ht="15.75">
      <c r="A956" s="16">
        <v>103.03223726805868</v>
      </c>
      <c r="B956" s="15">
        <v>93.069754931724447</v>
      </c>
      <c r="C956" s="15">
        <v>117.00988867980868</v>
      </c>
      <c r="D956" s="15">
        <v>87.472831447973931</v>
      </c>
      <c r="E956" s="15"/>
    </row>
    <row r="957" spans="1:5" ht="15.75">
      <c r="A957" s="16">
        <v>87.718928742623348</v>
      </c>
      <c r="B957" s="15">
        <v>101.41394692437302</v>
      </c>
      <c r="C957" s="15">
        <v>93.084016034771366</v>
      </c>
      <c r="D957" s="15">
        <v>117.01195643877895</v>
      </c>
      <c r="E957" s="15"/>
    </row>
    <row r="958" spans="1:5" ht="15.75">
      <c r="A958" s="16">
        <v>109.23494027381366</v>
      </c>
      <c r="B958" s="15">
        <v>107.78955385530367</v>
      </c>
      <c r="C958" s="15">
        <v>140.61654464203457</v>
      </c>
      <c r="D958" s="15">
        <v>72.059593278856937</v>
      </c>
      <c r="E958" s="15"/>
    </row>
    <row r="959" spans="1:5" ht="15.75">
      <c r="A959" s="16">
        <v>101.68537316102402</v>
      </c>
      <c r="B959" s="15">
        <v>106.51564867359866</v>
      </c>
      <c r="C959" s="15">
        <v>156.56086030958818</v>
      </c>
      <c r="D959" s="15">
        <v>69.293275822792566</v>
      </c>
      <c r="E959" s="15"/>
    </row>
    <row r="960" spans="1:5" ht="15.75">
      <c r="A960" s="16">
        <v>101.70075961173666</v>
      </c>
      <c r="B960" s="15">
        <v>79.10509139907731</v>
      </c>
      <c r="C960" s="15">
        <v>138.01301698203474</v>
      </c>
      <c r="D960" s="15">
        <v>99.38554834398019</v>
      </c>
      <c r="E960" s="15"/>
    </row>
    <row r="961" spans="1:5" ht="15.75">
      <c r="A961" s="16">
        <v>101.4093665215853</v>
      </c>
      <c r="B961" s="15">
        <v>85.42831028674982</v>
      </c>
      <c r="C961" s="15">
        <v>131.53683185814771</v>
      </c>
      <c r="D961" s="15">
        <v>105.63203789823774</v>
      </c>
      <c r="E961" s="15"/>
    </row>
    <row r="962" spans="1:5" ht="15.75">
      <c r="A962" s="16">
        <v>107.83199668941847</v>
      </c>
      <c r="B962" s="15">
        <v>86.948918634965366</v>
      </c>
      <c r="C962" s="15">
        <v>131.70468883072886</v>
      </c>
      <c r="D962" s="15">
        <v>98.065284070975167</v>
      </c>
      <c r="E962" s="15"/>
    </row>
    <row r="963" spans="1:5" ht="15.75">
      <c r="A963" s="16">
        <v>99.137804806139229</v>
      </c>
      <c r="B963" s="15">
        <v>124.10079035061585</v>
      </c>
      <c r="C963" s="15">
        <v>133.79062367261554</v>
      </c>
      <c r="D963" s="15">
        <v>104.77712138146558</v>
      </c>
      <c r="E963" s="15"/>
    </row>
    <row r="964" spans="1:5" ht="15.75">
      <c r="A964" s="16">
        <v>100.93757935516692</v>
      </c>
      <c r="B964" s="15">
        <v>95.619510940059627</v>
      </c>
      <c r="C964" s="15">
        <v>130.47242308196019</v>
      </c>
      <c r="D964" s="15">
        <v>90.342526820143121</v>
      </c>
      <c r="E964" s="15"/>
    </row>
    <row r="965" spans="1:5" ht="15.75">
      <c r="A965" s="16">
        <v>95.253066192788083</v>
      </c>
      <c r="B965" s="15">
        <v>93.201158850865795</v>
      </c>
      <c r="C965" s="15">
        <v>104.12226009765959</v>
      </c>
      <c r="D965" s="15">
        <v>76.833711629950585</v>
      </c>
      <c r="E965" s="15"/>
    </row>
    <row r="966" spans="1:5" ht="15.75">
      <c r="A966" s="16">
        <v>86.837962536640134</v>
      </c>
      <c r="B966" s="15">
        <v>74.408424063625489</v>
      </c>
      <c r="C966" s="15">
        <v>113.61294222942888</v>
      </c>
      <c r="D966" s="15">
        <v>108.40024112221727</v>
      </c>
      <c r="E966" s="15"/>
    </row>
    <row r="967" spans="1:5" ht="15.75">
      <c r="A967" s="16">
        <v>96.554274947072827</v>
      </c>
      <c r="B967" s="15">
        <v>115.98620285767538</v>
      </c>
      <c r="C967" s="15">
        <v>151.64016776276981</v>
      </c>
      <c r="D967" s="15">
        <v>125.9480470357687</v>
      </c>
      <c r="E967" s="15"/>
    </row>
    <row r="968" spans="1:5" ht="15.75">
      <c r="A968" s="16">
        <v>98.649409499989815</v>
      </c>
      <c r="B968" s="15">
        <v>96.36861440748703</v>
      </c>
      <c r="C968" s="15">
        <v>117.64863504752157</v>
      </c>
      <c r="D968" s="15">
        <v>101.88089476975506</v>
      </c>
      <c r="E968" s="15"/>
    </row>
    <row r="969" spans="1:5" ht="15.75">
      <c r="A969" s="16">
        <v>111.02898329773438</v>
      </c>
      <c r="B969" s="15">
        <v>93.09893500628732</v>
      </c>
      <c r="C969" s="15">
        <v>146.4646533099824</v>
      </c>
      <c r="D969" s="15">
        <v>98.740403541944488</v>
      </c>
      <c r="E969" s="15"/>
    </row>
    <row r="970" spans="1:5" ht="15.75">
      <c r="A970" s="16">
        <v>89.852678308039913</v>
      </c>
      <c r="B970" s="15">
        <v>115.16766127096503</v>
      </c>
      <c r="C970" s="15">
        <v>109.45970066754853</v>
      </c>
      <c r="D970" s="15">
        <v>82.474100880494916</v>
      </c>
      <c r="E970" s="15"/>
    </row>
    <row r="971" spans="1:5" ht="15.75">
      <c r="A971" s="16">
        <v>120.51327731217611</v>
      </c>
      <c r="B971" s="15">
        <v>89.734876675896658</v>
      </c>
      <c r="C971" s="15">
        <v>125.10179264868384</v>
      </c>
      <c r="D971" s="15">
        <v>89.086504784097542</v>
      </c>
      <c r="E971" s="15"/>
    </row>
    <row r="972" spans="1:5" ht="15.75">
      <c r="A972" s="16">
        <v>111.17769907676802</v>
      </c>
      <c r="B972" s="15">
        <v>90.879717809235672</v>
      </c>
      <c r="C972" s="15">
        <v>95.017023846031634</v>
      </c>
      <c r="D972" s="15">
        <v>93.742679664990192</v>
      </c>
      <c r="E972" s="15"/>
    </row>
    <row r="973" spans="1:5" ht="15.75">
      <c r="A973" s="16">
        <v>98.776702873954036</v>
      </c>
      <c r="B973" s="15">
        <v>100.02927196135261</v>
      </c>
      <c r="C973" s="15">
        <v>118.64841364840686</v>
      </c>
      <c r="D973" s="15">
        <v>100.8119154547046</v>
      </c>
      <c r="E973" s="15"/>
    </row>
    <row r="974" spans="1:5" ht="15.75">
      <c r="A974" s="16">
        <v>101.89698533722549</v>
      </c>
      <c r="B974" s="15">
        <v>72.505465043667527</v>
      </c>
      <c r="C974" s="15">
        <v>154.84283250720523</v>
      </c>
      <c r="D974" s="15">
        <v>133.82570841176857</v>
      </c>
      <c r="E974" s="15"/>
    </row>
    <row r="975" spans="1:5" ht="15.75">
      <c r="A975" s="16">
        <v>95.393911206690518</v>
      </c>
      <c r="B975" s="15">
        <v>98.059686839525284</v>
      </c>
      <c r="C975" s="15">
        <v>122.80022385235725</v>
      </c>
      <c r="D975" s="15">
        <v>127.85954251322664</v>
      </c>
      <c r="E975" s="15"/>
    </row>
    <row r="976" spans="1:5" ht="15.75">
      <c r="A976" s="16">
        <v>99.755658025350158</v>
      </c>
      <c r="B976" s="15">
        <v>108.99463754328167</v>
      </c>
      <c r="C976" s="15">
        <v>114.95262602449543</v>
      </c>
      <c r="D976" s="15">
        <v>83.336725201979789</v>
      </c>
      <c r="E976" s="15"/>
    </row>
    <row r="977" spans="1:5" ht="15.75">
      <c r="A977" s="16">
        <v>86.792672612523347</v>
      </c>
      <c r="B977" s="15">
        <v>116.58698248522228</v>
      </c>
      <c r="C977" s="15">
        <v>116.03038548350355</v>
      </c>
      <c r="D977" s="15">
        <v>73.203399184626505</v>
      </c>
      <c r="E977" s="15"/>
    </row>
    <row r="978" spans="1:5" ht="15.75">
      <c r="A978" s="16">
        <v>118.63226019298736</v>
      </c>
      <c r="B978" s="15">
        <v>89.826492789177337</v>
      </c>
      <c r="C978" s="15">
        <v>121.86618714560495</v>
      </c>
      <c r="D978" s="15">
        <v>73.501383188278169</v>
      </c>
      <c r="E978" s="15"/>
    </row>
    <row r="979" spans="1:5" ht="15.75">
      <c r="A979" s="16">
        <v>89.079220770122447</v>
      </c>
      <c r="B979" s="15">
        <v>115.26634127986881</v>
      </c>
      <c r="C979" s="15">
        <v>113.04277807179233</v>
      </c>
      <c r="D979" s="15">
        <v>76.212467155363584</v>
      </c>
      <c r="E979" s="15"/>
    </row>
    <row r="980" spans="1:5" ht="15.75">
      <c r="A980" s="16">
        <v>106.91409041809266</v>
      </c>
      <c r="B980" s="15">
        <v>100.27195396731372</v>
      </c>
      <c r="C980" s="15">
        <v>126.70557873523194</v>
      </c>
      <c r="D980" s="15">
        <v>90.822027032322694</v>
      </c>
      <c r="E980" s="15"/>
    </row>
    <row r="981" spans="1:5" ht="15.75">
      <c r="A981" s="16">
        <v>102.69693283732408</v>
      </c>
      <c r="B981" s="15">
        <v>97.554587377862845</v>
      </c>
      <c r="C981" s="15">
        <v>127.0114490676292</v>
      </c>
      <c r="D981" s="15">
        <v>79.31774307292585</v>
      </c>
      <c r="E981" s="15"/>
    </row>
    <row r="982" spans="1:5" ht="15.75">
      <c r="A982" s="16">
        <v>107.77429192055479</v>
      </c>
      <c r="B982" s="15">
        <v>103.96721800089495</v>
      </c>
      <c r="C982" s="15">
        <v>79.835083677926377</v>
      </c>
      <c r="D982" s="15">
        <v>74.976931726018847</v>
      </c>
      <c r="E982" s="15"/>
    </row>
    <row r="983" spans="1:5" ht="15.75">
      <c r="A983" s="16">
        <v>101.32143657208417</v>
      </c>
      <c r="B983" s="15">
        <v>101.85758224071719</v>
      </c>
      <c r="C983" s="15">
        <v>95.33102928040762</v>
      </c>
      <c r="D983" s="15">
        <v>93.184032073060052</v>
      </c>
      <c r="E983" s="15"/>
    </row>
    <row r="984" spans="1:5" ht="15.75">
      <c r="A984" s="16">
        <v>92.833723984972494</v>
      </c>
      <c r="B984" s="15">
        <v>92.139900658742135</v>
      </c>
      <c r="C984" s="15">
        <v>117.81536363546365</v>
      </c>
      <c r="D984" s="15">
        <v>91.084742395088369</v>
      </c>
      <c r="E984" s="15"/>
    </row>
    <row r="985" spans="1:5" ht="15.75">
      <c r="A985" s="16">
        <v>89.07714138252345</v>
      </c>
      <c r="B985" s="15">
        <v>90.078326648017537</v>
      </c>
      <c r="C985" s="15">
        <v>90.631604313676917</v>
      </c>
      <c r="D985" s="15">
        <v>100.28391198532063</v>
      </c>
      <c r="E985" s="15"/>
    </row>
    <row r="986" spans="1:5" ht="15.75">
      <c r="A986" s="16">
        <v>91.823803568564699</v>
      </c>
      <c r="B986" s="15">
        <v>84.018134394318622</v>
      </c>
      <c r="C986" s="15">
        <v>138.42537061544249</v>
      </c>
      <c r="D986" s="15">
        <v>92.407947003073332</v>
      </c>
      <c r="E986" s="15"/>
    </row>
    <row r="987" spans="1:5" ht="15.75">
      <c r="A987" s="16">
        <v>114.78133585271735</v>
      </c>
      <c r="B987" s="15">
        <v>103.28360605368516</v>
      </c>
      <c r="C987" s="15">
        <v>156.57787104641443</v>
      </c>
      <c r="D987" s="15">
        <v>88.327060053137529</v>
      </c>
      <c r="E987" s="15"/>
    </row>
    <row r="988" spans="1:5" ht="15.75">
      <c r="A988" s="16">
        <v>98.540356249492334</v>
      </c>
      <c r="B988" s="15">
        <v>90.777100672517008</v>
      </c>
      <c r="C988" s="15">
        <v>129.86427808656344</v>
      </c>
      <c r="D988" s="15">
        <v>68.395885968675429</v>
      </c>
      <c r="E988" s="15"/>
    </row>
    <row r="989" spans="1:5" ht="15.75">
      <c r="A989" s="16">
        <v>107.46906817255422</v>
      </c>
      <c r="B989" s="15">
        <v>85.313620245563015</v>
      </c>
      <c r="C989" s="15">
        <v>129.04065423476254</v>
      </c>
      <c r="D989" s="15">
        <v>75.011289567788708</v>
      </c>
      <c r="E989" s="15"/>
    </row>
    <row r="990" spans="1:5" ht="15.75">
      <c r="A990" s="16">
        <v>93.892713453561782</v>
      </c>
      <c r="B990" s="15">
        <v>91.980590345150404</v>
      </c>
      <c r="C990" s="15">
        <v>143.95394297992539</v>
      </c>
      <c r="D990" s="15">
        <v>78.96333546822234</v>
      </c>
      <c r="E990" s="15"/>
    </row>
    <row r="991" spans="1:5" ht="15.75">
      <c r="A991" s="16">
        <v>93.781382475390274</v>
      </c>
      <c r="B991" s="15">
        <v>115.29306272689723</v>
      </c>
      <c r="C991" s="15">
        <v>115.73046057131933</v>
      </c>
      <c r="D991" s="15">
        <v>53.607435176024865</v>
      </c>
      <c r="E991" s="15"/>
    </row>
    <row r="992" spans="1:5" ht="15.75">
      <c r="A992" s="16">
        <v>107.69172247464667</v>
      </c>
      <c r="B992" s="15">
        <v>79.153196519774838</v>
      </c>
      <c r="C992" s="15">
        <v>133.07075401409065</v>
      </c>
      <c r="D992" s="15">
        <v>96.980784901126071</v>
      </c>
      <c r="E992" s="15"/>
    </row>
    <row r="993" spans="1:5" ht="15.75">
      <c r="A993" s="16">
        <v>102.22839404170827</v>
      </c>
      <c r="B993" s="15">
        <v>122.20035291034606</v>
      </c>
      <c r="C993" s="15">
        <v>102.72419441640182</v>
      </c>
      <c r="D993" s="15">
        <v>105.71812541488725</v>
      </c>
      <c r="E993" s="15"/>
    </row>
    <row r="994" spans="1:5" ht="15.75">
      <c r="A994" s="16">
        <v>80.907001376920107</v>
      </c>
      <c r="B994" s="15">
        <v>98.116103826220069</v>
      </c>
      <c r="C994" s="15">
        <v>132.95086592231655</v>
      </c>
      <c r="D994" s="15">
        <v>87.497192620651276</v>
      </c>
      <c r="E994" s="15"/>
    </row>
    <row r="995" spans="1:5" ht="15.75">
      <c r="A995" s="16">
        <v>101.50066182840192</v>
      </c>
      <c r="B995" s="15">
        <v>91.275880311491164</v>
      </c>
      <c r="C995" s="15">
        <v>119.30032173672203</v>
      </c>
      <c r="D995" s="15">
        <v>73.52532484802623</v>
      </c>
      <c r="E995" s="15"/>
    </row>
    <row r="996" spans="1:5" ht="15.75">
      <c r="A996" s="16">
        <v>87.634209076162506</v>
      </c>
      <c r="B996" s="15">
        <v>77.734003619417535</v>
      </c>
      <c r="C996" s="15">
        <v>135.49245805712076</v>
      </c>
      <c r="D996" s="15">
        <v>70.493849918739215</v>
      </c>
      <c r="E996" s="15"/>
    </row>
    <row r="997" spans="1:5" ht="15.75">
      <c r="A997" s="16">
        <v>119.10962949517625</v>
      </c>
      <c r="B997" s="15">
        <v>106.32718442474811</v>
      </c>
      <c r="C997" s="15">
        <v>79.708154606896642</v>
      </c>
      <c r="D997" s="15">
        <v>107.19592934888169</v>
      </c>
      <c r="E997" s="15"/>
    </row>
    <row r="998" spans="1:5" ht="15.75">
      <c r="A998" s="16">
        <v>86.454447548339886</v>
      </c>
      <c r="B998" s="15">
        <v>109.59398203082173</v>
      </c>
      <c r="C998" s="15">
        <v>130.20887193551403</v>
      </c>
      <c r="D998" s="15">
        <v>124.57525508933145</v>
      </c>
      <c r="E998" s="15"/>
    </row>
    <row r="999" spans="1:5" ht="15.75">
      <c r="A999" s="16">
        <v>94.26546651704939</v>
      </c>
      <c r="B999" s="15">
        <v>95.919449976014448</v>
      </c>
      <c r="C999" s="15">
        <v>104.81981466825232</v>
      </c>
      <c r="D999" s="15">
        <v>100.39558459789646</v>
      </c>
      <c r="E999" s="15"/>
    </row>
    <row r="1000" spans="1:5" ht="15.75">
      <c r="A1000" s="16">
        <v>104.60564569760891</v>
      </c>
      <c r="B1000" s="15">
        <v>75.299734860243461</v>
      </c>
      <c r="C1000" s="15">
        <v>102.59614403478281</v>
      </c>
      <c r="D1000" s="15">
        <v>100.19556463621484</v>
      </c>
      <c r="E1000" s="15"/>
    </row>
    <row r="1001" spans="1:5" ht="15.75">
      <c r="A1001" s="16">
        <v>95.238469460673514</v>
      </c>
      <c r="B1001" s="15">
        <v>80.660431227306617</v>
      </c>
      <c r="C1001" s="15">
        <v>110.14457974065408</v>
      </c>
      <c r="D1001" s="15">
        <v>94.909210452078696</v>
      </c>
      <c r="E1001" s="15"/>
    </row>
    <row r="1002" spans="1:5" ht="15.75">
      <c r="A1002" s="16">
        <v>108.04856225781236</v>
      </c>
      <c r="B1002" s="15">
        <v>109.99154165077698</v>
      </c>
      <c r="C1002" s="15">
        <v>126.40731064568058</v>
      </c>
      <c r="D1002" s="15">
        <v>89.231578841526016</v>
      </c>
      <c r="E1002" s="15"/>
    </row>
    <row r="1003" spans="1:5" ht="15.75">
      <c r="A1003" s="16">
        <v>102.734901772385</v>
      </c>
      <c r="B1003" s="15">
        <v>72.997730145181094</v>
      </c>
      <c r="C1003" s="15">
        <v>83.55108419411863</v>
      </c>
      <c r="D1003" s="15">
        <v>81.501736845103778</v>
      </c>
      <c r="E1003" s="15"/>
    </row>
    <row r="1004" spans="1:5" ht="15.75">
      <c r="A1004" s="16">
        <v>106.88888629832718</v>
      </c>
      <c r="B1004" s="15">
        <v>83.095121180696196</v>
      </c>
      <c r="C1004" s="15">
        <v>117.89759498450394</v>
      </c>
      <c r="D1004" s="15">
        <v>75.5885728229714</v>
      </c>
      <c r="E1004" s="15"/>
    </row>
    <row r="1005" spans="1:5" ht="15.75">
      <c r="A1005" s="16">
        <v>90.32192888793702</v>
      </c>
      <c r="B1005" s="15">
        <v>113.75110948072233</v>
      </c>
      <c r="C1005" s="15">
        <v>116.30703365006525</v>
      </c>
      <c r="D1005" s="15">
        <v>68.032678499127996</v>
      </c>
      <c r="E1005" s="15"/>
    </row>
    <row r="1006" spans="1:5" ht="15.75">
      <c r="A1006" s="16">
        <v>89.566600260559426</v>
      </c>
      <c r="B1006" s="15">
        <v>121.53269252454493</v>
      </c>
      <c r="C1006" s="15">
        <v>156.84455495145357</v>
      </c>
      <c r="D1006" s="15">
        <v>45.221717530159822</v>
      </c>
      <c r="E1006" s="15"/>
    </row>
    <row r="1007" spans="1:5" ht="15.75">
      <c r="A1007" s="16">
        <v>106.89627216993927</v>
      </c>
      <c r="B1007" s="15">
        <v>93.834671855182705</v>
      </c>
      <c r="C1007" s="15">
        <v>140.91291616617809</v>
      </c>
      <c r="D1007" s="15">
        <v>83.890035114541206</v>
      </c>
      <c r="E1007" s="15"/>
    </row>
    <row r="1008" spans="1:5" ht="15.75">
      <c r="A1008" s="16">
        <v>98.698484831948008</v>
      </c>
      <c r="B1008" s="15">
        <v>81.052830181084801</v>
      </c>
      <c r="C1008" s="15">
        <v>111.99160670552146</v>
      </c>
      <c r="D1008" s="15">
        <v>90.601988710693604</v>
      </c>
      <c r="E1008" s="15"/>
    </row>
    <row r="1009" spans="1:5" ht="15.75">
      <c r="A1009" s="16">
        <v>91.667223087034699</v>
      </c>
      <c r="B1009" s="15">
        <v>91.415886141425062</v>
      </c>
      <c r="C1009" s="15">
        <v>134.57286861399211</v>
      </c>
      <c r="D1009" s="15">
        <v>72.717269076554203</v>
      </c>
      <c r="E1009" s="15"/>
    </row>
    <row r="1010" spans="1:5" ht="15.75">
      <c r="A1010" s="16">
        <v>95.169968564880492</v>
      </c>
      <c r="B1010" s="15">
        <v>108.6407487827671</v>
      </c>
      <c r="C1010" s="15">
        <v>96.985557951035162</v>
      </c>
      <c r="D1010" s="15">
        <v>83.747885366113906</v>
      </c>
      <c r="E1010" s="15"/>
    </row>
    <row r="1011" spans="1:5" ht="15.75">
      <c r="A1011" s="16">
        <v>102.39874998814571</v>
      </c>
      <c r="B1011" s="15">
        <v>106.93836457125485</v>
      </c>
      <c r="C1011" s="15">
        <v>110.14307049769059</v>
      </c>
      <c r="D1011" s="15">
        <v>87.940807251192155</v>
      </c>
      <c r="E1011" s="15"/>
    </row>
    <row r="1012" spans="1:5" ht="15.75">
      <c r="A1012" s="16">
        <v>92.853337977436468</v>
      </c>
      <c r="B1012" s="15">
        <v>108.07069785710723</v>
      </c>
      <c r="C1012" s="15">
        <v>143.1629163066134</v>
      </c>
      <c r="D1012" s="15">
        <v>88.968029227663692</v>
      </c>
      <c r="E1012" s="15"/>
    </row>
    <row r="1013" spans="1:5" ht="15.75">
      <c r="A1013" s="16">
        <v>110.00584382549619</v>
      </c>
      <c r="B1013" s="15">
        <v>74.210679442961691</v>
      </c>
      <c r="C1013" s="15">
        <v>141.3223377998122</v>
      </c>
      <c r="D1013" s="15">
        <v>80.923909291306018</v>
      </c>
      <c r="E1013" s="15"/>
    </row>
    <row r="1014" spans="1:5" ht="15.75">
      <c r="A1014" s="16">
        <v>109.70597178491062</v>
      </c>
      <c r="B1014" s="15">
        <v>90.659883063756297</v>
      </c>
      <c r="C1014" s="15">
        <v>126.30947781622694</v>
      </c>
      <c r="D1014" s="15">
        <v>74.142161964863362</v>
      </c>
      <c r="E1014" s="15"/>
    </row>
    <row r="1015" spans="1:5" ht="15.75">
      <c r="A1015" s="16">
        <v>115.87124515421579</v>
      </c>
      <c r="B1015" s="15">
        <v>92.43873837309593</v>
      </c>
      <c r="C1015" s="15">
        <v>133.73657810882946</v>
      </c>
      <c r="D1015" s="15">
        <v>85.693284727148011</v>
      </c>
      <c r="E1015" s="15"/>
    </row>
    <row r="1016" spans="1:5" ht="15.75">
      <c r="A1016" s="16">
        <v>95.978132229737412</v>
      </c>
      <c r="B1016" s="15">
        <v>83.107036414736513</v>
      </c>
      <c r="C1016" s="15">
        <v>105.4390266859059</v>
      </c>
      <c r="D1016" s="15">
        <v>43.499171551650306</v>
      </c>
      <c r="E1016" s="15"/>
    </row>
    <row r="1017" spans="1:5" ht="15.75">
      <c r="A1017" s="16">
        <v>71.289802200459462</v>
      </c>
      <c r="B1017" s="15">
        <v>98.709344828739631</v>
      </c>
      <c r="C1017" s="15">
        <v>110.03328766930167</v>
      </c>
      <c r="D1017" s="15">
        <v>89.109156964445901</v>
      </c>
      <c r="E1017" s="15"/>
    </row>
    <row r="1018" spans="1:5" ht="15.75">
      <c r="A1018" s="16">
        <v>91.961401259317199</v>
      </c>
      <c r="B1018" s="15">
        <v>116.35251698345996</v>
      </c>
      <c r="C1018" s="15">
        <v>125.10668840821495</v>
      </c>
      <c r="D1018" s="15">
        <v>78.169447932231151</v>
      </c>
      <c r="E1018" s="15"/>
    </row>
    <row r="1019" spans="1:5" ht="15.75">
      <c r="A1019" s="16">
        <v>115.12583460444716</v>
      </c>
      <c r="B1019" s="15">
        <v>92.55104359255597</v>
      </c>
      <c r="C1019" s="15">
        <v>111.88968704235549</v>
      </c>
      <c r="D1019" s="15">
        <v>76.246677919618833</v>
      </c>
      <c r="E1019" s="15"/>
    </row>
    <row r="1020" spans="1:5" ht="15.75">
      <c r="A1020" s="16">
        <v>101.46558441258549</v>
      </c>
      <c r="B1020" s="15">
        <v>89.160335999173412</v>
      </c>
      <c r="C1020" s="15">
        <v>143.77794435094984</v>
      </c>
      <c r="D1020" s="15">
        <v>91.738903195454213</v>
      </c>
      <c r="E1020" s="15"/>
    </row>
    <row r="1021" spans="1:5" ht="15.75">
      <c r="A1021" s="16">
        <v>100.28535878738012</v>
      </c>
      <c r="B1021" s="15">
        <v>119.40989700793239</v>
      </c>
      <c r="C1021" s="15">
        <v>147.22264537335263</v>
      </c>
      <c r="D1021" s="15">
        <v>118.71509618371192</v>
      </c>
      <c r="E1021" s="15"/>
    </row>
    <row r="1022" spans="1:5" ht="15.75">
      <c r="A1022" s="16">
        <v>74.394439150586322</v>
      </c>
      <c r="B1022" s="15">
        <v>111.94751075314571</v>
      </c>
      <c r="C1022" s="15">
        <v>121.35949993950703</v>
      </c>
      <c r="D1022" s="15">
        <v>49.261946625171049</v>
      </c>
      <c r="E1022" s="15"/>
    </row>
    <row r="1023" spans="1:5" ht="15.75">
      <c r="A1023" s="16">
        <v>103.60777461438033</v>
      </c>
      <c r="B1023" s="15">
        <v>118.21641567292431</v>
      </c>
      <c r="C1023" s="15">
        <v>104.06201183386656</v>
      </c>
      <c r="D1023" s="15">
        <v>112.99669083729782</v>
      </c>
      <c r="E1023" s="15"/>
    </row>
    <row r="1024" spans="1:5" ht="15.75">
      <c r="A1024" s="16">
        <v>110.72958518790301</v>
      </c>
      <c r="B1024" s="15">
        <v>86.67638816735348</v>
      </c>
      <c r="C1024" s="15">
        <v>145.10378414485672</v>
      </c>
      <c r="D1024" s="15">
        <v>111.00199604852037</v>
      </c>
      <c r="E1024" s="15"/>
    </row>
    <row r="1025" spans="1:5" ht="15.75">
      <c r="A1025" s="16">
        <v>88.28667072248777</v>
      </c>
      <c r="B1025" s="15">
        <v>90.07222501478509</v>
      </c>
      <c r="C1025" s="15">
        <v>146.37218624549178</v>
      </c>
      <c r="D1025" s="15">
        <v>62.294196229009913</v>
      </c>
      <c r="E1025" s="15"/>
    </row>
    <row r="1026" spans="1:5" ht="15.75">
      <c r="A1026" s="16">
        <v>89.30679361995999</v>
      </c>
      <c r="B1026" s="15">
        <v>87.274039365644285</v>
      </c>
      <c r="C1026" s="15">
        <v>87.40737201273987</v>
      </c>
      <c r="D1026" s="15">
        <v>102.81065901037891</v>
      </c>
      <c r="E1026" s="15"/>
    </row>
    <row r="1027" spans="1:5" ht="15.75">
      <c r="A1027" s="16">
        <v>96.347741890019734</v>
      </c>
      <c r="B1027" s="15">
        <v>103.10270029820003</v>
      </c>
      <c r="C1027" s="15">
        <v>71.000637921775933</v>
      </c>
      <c r="D1027" s="15">
        <v>107.47772066165453</v>
      </c>
      <c r="E1027" s="15"/>
    </row>
    <row r="1028" spans="1:5" ht="15.75">
      <c r="A1028" s="16">
        <v>101.07707567477178</v>
      </c>
      <c r="B1028" s="15">
        <v>120.14762492993327</v>
      </c>
      <c r="C1028" s="15">
        <v>131.10594926928911</v>
      </c>
      <c r="D1028" s="15">
        <v>82.438360650405684</v>
      </c>
      <c r="E1028" s="15"/>
    </row>
    <row r="1029" spans="1:5" ht="15.75">
      <c r="A1029" s="16">
        <v>112.22508790127108</v>
      </c>
      <c r="B1029" s="15">
        <v>103.87937630969759</v>
      </c>
      <c r="C1029" s="15">
        <v>97.622806330269896</v>
      </c>
      <c r="D1029" s="15">
        <v>87.001673173125482</v>
      </c>
      <c r="E1029" s="15"/>
    </row>
    <row r="1030" spans="1:5" ht="15.75">
      <c r="A1030" s="16">
        <v>116.76756686683234</v>
      </c>
      <c r="B1030" s="15">
        <v>122.88280082262872</v>
      </c>
      <c r="C1030" s="15">
        <v>117.10397719767798</v>
      </c>
      <c r="D1030" s="15">
        <v>70.945092477478511</v>
      </c>
      <c r="E1030" s="15"/>
    </row>
    <row r="1031" spans="1:5" ht="15.75">
      <c r="A1031" s="16">
        <v>111.79677552070757</v>
      </c>
      <c r="B1031" s="15">
        <v>107.93578925163274</v>
      </c>
      <c r="C1031" s="15">
        <v>125.06456559163439</v>
      </c>
      <c r="D1031" s="15">
        <v>58.020281162930587</v>
      </c>
      <c r="E1031" s="15"/>
    </row>
    <row r="1032" spans="1:5" ht="15.75">
      <c r="A1032" s="16">
        <v>89.073921316446558</v>
      </c>
      <c r="B1032" s="15">
        <v>119.54709864421034</v>
      </c>
      <c r="C1032" s="15">
        <v>80.149809016126028</v>
      </c>
      <c r="D1032" s="15">
        <v>102.47891976732717</v>
      </c>
      <c r="E1032" s="15"/>
    </row>
    <row r="1033" spans="1:5" ht="15.75">
      <c r="A1033" s="16">
        <v>119.64334963489023</v>
      </c>
      <c r="B1033" s="15">
        <v>106.98937902305374</v>
      </c>
      <c r="C1033" s="15">
        <v>121.0226592684819</v>
      </c>
      <c r="D1033" s="15">
        <v>73.68004503556449</v>
      </c>
      <c r="E1033" s="15"/>
    </row>
    <row r="1034" spans="1:5" ht="15.75">
      <c r="A1034" s="16">
        <v>97.564261389186413</v>
      </c>
      <c r="B1034" s="15">
        <v>97.74410649305878</v>
      </c>
      <c r="C1034" s="15">
        <v>140.77366785642766</v>
      </c>
      <c r="D1034" s="15">
        <v>70.812462967046486</v>
      </c>
      <c r="E1034" s="15"/>
    </row>
    <row r="1035" spans="1:5" ht="15.75">
      <c r="A1035" s="16">
        <v>117.62431850386292</v>
      </c>
      <c r="B1035" s="15">
        <v>113.44862525425583</v>
      </c>
      <c r="C1035" s="15">
        <v>86.406721326375191</v>
      </c>
      <c r="D1035" s="15">
        <v>88.54668143019353</v>
      </c>
      <c r="E1035" s="15"/>
    </row>
    <row r="1036" spans="1:5" ht="15.75">
      <c r="A1036" s="16">
        <v>117.00202049411814</v>
      </c>
      <c r="B1036" s="15">
        <v>107.11775726753672</v>
      </c>
      <c r="C1036" s="15">
        <v>136.1162673923161</v>
      </c>
      <c r="D1036" s="15">
        <v>110.80364943877044</v>
      </c>
      <c r="E1036" s="15"/>
    </row>
    <row r="1037" spans="1:5" ht="15.75">
      <c r="A1037" s="16">
        <v>102.7863855712269</v>
      </c>
      <c r="B1037" s="15">
        <v>108.92037669521528</v>
      </c>
      <c r="C1037" s="15">
        <v>129.34357053493386</v>
      </c>
      <c r="D1037" s="15">
        <v>74.668724415153065</v>
      </c>
      <c r="E1037" s="15"/>
    </row>
    <row r="1038" spans="1:5" ht="15.75">
      <c r="A1038" s="16">
        <v>91.97621973937089</v>
      </c>
      <c r="B1038" s="15">
        <v>109.82177537503048</v>
      </c>
      <c r="C1038" s="15">
        <v>132.60128680869911</v>
      </c>
      <c r="D1038" s="15">
        <v>91.820727915154521</v>
      </c>
      <c r="E1038" s="15"/>
    </row>
    <row r="1039" spans="1:5" ht="15.75">
      <c r="A1039" s="16">
        <v>98.477650922353632</v>
      </c>
      <c r="B1039" s="15">
        <v>81.286476833588495</v>
      </c>
      <c r="C1039" s="15">
        <v>113.98558888666912</v>
      </c>
      <c r="D1039" s="15">
        <v>93.820219742815425</v>
      </c>
      <c r="E1039" s="15"/>
    </row>
    <row r="1040" spans="1:5" ht="15.75">
      <c r="A1040" s="16">
        <v>91.403103997186008</v>
      </c>
      <c r="B1040" s="15">
        <v>107.43377852936078</v>
      </c>
      <c r="C1040" s="15">
        <v>155.40913585070939</v>
      </c>
      <c r="D1040" s="15">
        <v>105.47071067123284</v>
      </c>
      <c r="E1040" s="15"/>
    </row>
    <row r="1041" spans="1:5" ht="15.75">
      <c r="A1041" s="16">
        <v>96.182314491079524</v>
      </c>
      <c r="B1041" s="15">
        <v>86.394583290348237</v>
      </c>
      <c r="C1041" s="15">
        <v>138.13677415129746</v>
      </c>
      <c r="D1041" s="15">
        <v>85.472000279628446</v>
      </c>
      <c r="E1041" s="15"/>
    </row>
    <row r="1042" spans="1:5" ht="15.75">
      <c r="A1042" s="16">
        <v>102.48727412343897</v>
      </c>
      <c r="B1042" s="15">
        <v>118.58832704672864</v>
      </c>
      <c r="C1042" s="15">
        <v>126.09440661066742</v>
      </c>
      <c r="D1042" s="15">
        <v>115.16335972678462</v>
      </c>
      <c r="E1042" s="15"/>
    </row>
    <row r="1043" spans="1:5" ht="15.75">
      <c r="A1043" s="16">
        <v>92.104544169592373</v>
      </c>
      <c r="B1043" s="15">
        <v>87.872721872207649</v>
      </c>
      <c r="C1043" s="15">
        <v>123.55666608630713</v>
      </c>
      <c r="D1043" s="15">
        <v>76.07129429823658</v>
      </c>
      <c r="E1043" s="15"/>
    </row>
    <row r="1044" spans="1:5" ht="15.75">
      <c r="A1044" s="16">
        <v>85.733359328662573</v>
      </c>
      <c r="B1044" s="15">
        <v>90.090856487540805</v>
      </c>
      <c r="C1044" s="15">
        <v>110.99988677790975</v>
      </c>
      <c r="D1044" s="15">
        <v>97.144932901989023</v>
      </c>
      <c r="E1044" s="15"/>
    </row>
    <row r="1045" spans="1:5" ht="15.75">
      <c r="A1045" s="16">
        <v>108.58229543800348</v>
      </c>
      <c r="B1045" s="15">
        <v>100.77404142439264</v>
      </c>
      <c r="C1045" s="15">
        <v>157.15109600356527</v>
      </c>
      <c r="D1045" s="15">
        <v>69.040711090713103</v>
      </c>
      <c r="E1045" s="15"/>
    </row>
    <row r="1046" spans="1:5" ht="15.75">
      <c r="A1046" s="16">
        <v>109.19194044467986</v>
      </c>
      <c r="B1046" s="15">
        <v>78.115957293880456</v>
      </c>
      <c r="C1046" s="15">
        <v>149.28368864074173</v>
      </c>
      <c r="D1046" s="15">
        <v>75.60877395946477</v>
      </c>
      <c r="E1046" s="15"/>
    </row>
    <row r="1047" spans="1:5" ht="15.75">
      <c r="A1047" s="16">
        <v>94.17586930348989</v>
      </c>
      <c r="B1047" s="15">
        <v>103.40901649062175</v>
      </c>
      <c r="C1047" s="15">
        <v>155.66430046988557</v>
      </c>
      <c r="D1047" s="15">
        <v>99.060382379241219</v>
      </c>
      <c r="E1047" s="15"/>
    </row>
    <row r="1048" spans="1:5" ht="15.75">
      <c r="A1048" s="16">
        <v>91.344943026177816</v>
      </c>
      <c r="B1048" s="15">
        <v>66.385934819925296</v>
      </c>
      <c r="C1048" s="15">
        <v>132.28068170619736</v>
      </c>
      <c r="D1048" s="15">
        <v>121.28843279393777</v>
      </c>
      <c r="E1048" s="15"/>
    </row>
    <row r="1049" spans="1:5" ht="15.75">
      <c r="A1049" s="16">
        <v>99.871436299486049</v>
      </c>
      <c r="B1049" s="15">
        <v>131.13249836104615</v>
      </c>
      <c r="C1049" s="15">
        <v>132.11827980172188</v>
      </c>
      <c r="D1049" s="15">
        <v>56.252452368772765</v>
      </c>
      <c r="E1049" s="15"/>
    </row>
    <row r="1050" spans="1:5" ht="15.75">
      <c r="A1050" s="16">
        <v>109.4282092601361</v>
      </c>
      <c r="B1050" s="15">
        <v>72.803436612366568</v>
      </c>
      <c r="C1050" s="15">
        <v>147.95050397950718</v>
      </c>
      <c r="D1050" s="15">
        <v>62.185131410478789</v>
      </c>
      <c r="E1050" s="15"/>
    </row>
    <row r="1051" spans="1:5" ht="15.75">
      <c r="A1051" s="16">
        <v>96.990652468127792</v>
      </c>
      <c r="B1051" s="15">
        <v>110.72421115762268</v>
      </c>
      <c r="C1051" s="15">
        <v>129.33177013994737</v>
      </c>
      <c r="D1051" s="15">
        <v>80.954630457233634</v>
      </c>
      <c r="E1051" s="15"/>
    </row>
    <row r="1052" spans="1:5" ht="15.75">
      <c r="A1052" s="16">
        <v>114.37883816259955</v>
      </c>
      <c r="B1052" s="15">
        <v>105.14379154179778</v>
      </c>
      <c r="C1052" s="15">
        <v>102.22590882611939</v>
      </c>
      <c r="D1052" s="15">
        <v>60.620230242227535</v>
      </c>
      <c r="E1052" s="15"/>
    </row>
    <row r="1053" spans="1:5" ht="15.75">
      <c r="A1053" s="16">
        <v>101.90185820147803</v>
      </c>
      <c r="B1053" s="15">
        <v>84.123079511647347</v>
      </c>
      <c r="C1053" s="15">
        <v>128.41690978175393</v>
      </c>
      <c r="D1053" s="15">
        <v>101.95172355822137</v>
      </c>
      <c r="E1053" s="15"/>
    </row>
    <row r="1054" spans="1:5" ht="15.75">
      <c r="A1054" s="16">
        <v>84.846500789700485</v>
      </c>
      <c r="B1054" s="15">
        <v>123.68934532799472</v>
      </c>
      <c r="C1054" s="15">
        <v>134.48585447355867</v>
      </c>
      <c r="D1054" s="15">
        <v>74.763446684278279</v>
      </c>
      <c r="E1054" s="15"/>
    </row>
    <row r="1055" spans="1:5" ht="15.75">
      <c r="A1055" s="16">
        <v>108.44897388364529</v>
      </c>
      <c r="B1055" s="15">
        <v>106.70435610956588</v>
      </c>
      <c r="C1055" s="15">
        <v>127.01940990172602</v>
      </c>
      <c r="D1055" s="15">
        <v>71.822803984935035</v>
      </c>
      <c r="E1055" s="15"/>
    </row>
    <row r="1056" spans="1:5" ht="15.75">
      <c r="A1056" s="16">
        <v>95.675236921925944</v>
      </c>
      <c r="B1056" s="15">
        <v>72.953807652658043</v>
      </c>
      <c r="C1056" s="15">
        <v>111.97910663537982</v>
      </c>
      <c r="D1056" s="15">
        <v>114.01880605359906</v>
      </c>
      <c r="E1056" s="15"/>
    </row>
    <row r="1057" spans="1:5" ht="15.75">
      <c r="A1057" s="16">
        <v>99.276470302049802</v>
      </c>
      <c r="B1057" s="15">
        <v>92.728529470241483</v>
      </c>
      <c r="C1057" s="15">
        <v>127.70938569133818</v>
      </c>
      <c r="D1057" s="15">
        <v>93.312781892711882</v>
      </c>
      <c r="E1057" s="15"/>
    </row>
    <row r="1058" spans="1:5" ht="15.75">
      <c r="A1058" s="16">
        <v>94.992934530188222</v>
      </c>
      <c r="B1058" s="15">
        <v>79.435599256049727</v>
      </c>
      <c r="C1058" s="15">
        <v>130.55405282719903</v>
      </c>
      <c r="D1058" s="15">
        <v>77.626331583365982</v>
      </c>
      <c r="E1058" s="15"/>
    </row>
    <row r="1059" spans="1:5" ht="15.75">
      <c r="A1059" s="16">
        <v>102.15830861949939</v>
      </c>
      <c r="B1059" s="15">
        <v>105.44462988395367</v>
      </c>
      <c r="C1059" s="15">
        <v>123.13435754763304</v>
      </c>
      <c r="D1059" s="15">
        <v>78.667369766441197</v>
      </c>
      <c r="E1059" s="15"/>
    </row>
    <row r="1060" spans="1:5" ht="15.75">
      <c r="A1060" s="16">
        <v>115.80898826884436</v>
      </c>
      <c r="B1060" s="15">
        <v>95.73000799023248</v>
      </c>
      <c r="C1060" s="15">
        <v>105.87445945546961</v>
      </c>
      <c r="D1060" s="15">
        <v>85.482365066076227</v>
      </c>
      <c r="E1060" s="15"/>
    </row>
    <row r="1061" spans="1:5" ht="15.75">
      <c r="A1061" s="16">
        <v>87.434924401753733</v>
      </c>
      <c r="B1061" s="15">
        <v>99.512530451767134</v>
      </c>
      <c r="C1061" s="15">
        <v>122.95037649798815</v>
      </c>
      <c r="D1061" s="15">
        <v>77.590448219785912</v>
      </c>
      <c r="E1061" s="15"/>
    </row>
    <row r="1062" spans="1:5" ht="15.75">
      <c r="A1062" s="16">
        <v>91.723823940048987</v>
      </c>
      <c r="B1062" s="15">
        <v>77.258676436889573</v>
      </c>
      <c r="C1062" s="15">
        <v>129.85969136074118</v>
      </c>
      <c r="D1062" s="15">
        <v>74.965375377138344</v>
      </c>
      <c r="E1062" s="15"/>
    </row>
    <row r="1063" spans="1:5" ht="15.75">
      <c r="A1063" s="16">
        <v>90.615965742989601</v>
      </c>
      <c r="B1063" s="15">
        <v>104.49009712070847</v>
      </c>
      <c r="C1063" s="15">
        <v>121.38940939352096</v>
      </c>
      <c r="D1063" s="15">
        <v>63.1244685516549</v>
      </c>
      <c r="E1063" s="15"/>
    </row>
    <row r="1064" spans="1:5" ht="15.75">
      <c r="A1064" s="16">
        <v>101.47718455835388</v>
      </c>
      <c r="B1064" s="15">
        <v>91.183641433536877</v>
      </c>
      <c r="C1064" s="15">
        <v>132.51226510968763</v>
      </c>
      <c r="D1064" s="15">
        <v>102.33631503809306</v>
      </c>
      <c r="E1064" s="15"/>
    </row>
    <row r="1065" spans="1:5" ht="15.75">
      <c r="A1065" s="16">
        <v>95.767453321292351</v>
      </c>
      <c r="B1065" s="15">
        <v>77.090923956922097</v>
      </c>
      <c r="C1065" s="15">
        <v>107.09800226033508</v>
      </c>
      <c r="D1065" s="15">
        <v>84.915251546425452</v>
      </c>
      <c r="E1065" s="15"/>
    </row>
    <row r="1066" spans="1:5" ht="15.75">
      <c r="A1066" s="16">
        <v>89.519384732005847</v>
      </c>
      <c r="B1066" s="15">
        <v>108.0960801245169</v>
      </c>
      <c r="C1066" s="15">
        <v>156.86142972689368</v>
      </c>
      <c r="D1066" s="15">
        <v>59.872310576713517</v>
      </c>
      <c r="E1066" s="15"/>
    </row>
    <row r="1067" spans="1:5" ht="15.75">
      <c r="A1067" s="16">
        <v>99.079840437474331</v>
      </c>
      <c r="B1067" s="15">
        <v>113.65497920025405</v>
      </c>
      <c r="C1067" s="15">
        <v>117.1351430363984</v>
      </c>
      <c r="D1067" s="15">
        <v>87.439165612386205</v>
      </c>
      <c r="E1067" s="15"/>
    </row>
    <row r="1068" spans="1:5" ht="15.75">
      <c r="A1068" s="16">
        <v>94.112030494875398</v>
      </c>
      <c r="B1068" s="15">
        <v>83.786942472022474</v>
      </c>
      <c r="C1068" s="15">
        <v>128.94321949776213</v>
      </c>
      <c r="D1068" s="15">
        <v>137.05489877378909</v>
      </c>
      <c r="E1068" s="15"/>
    </row>
    <row r="1069" spans="1:5" ht="15.75">
      <c r="A1069" s="16">
        <v>102.90765457094722</v>
      </c>
      <c r="B1069" s="15">
        <v>77.650383664695255</v>
      </c>
      <c r="C1069" s="15">
        <v>148.67152576755984</v>
      </c>
      <c r="D1069" s="15">
        <v>66.395585590674955</v>
      </c>
      <c r="E1069" s="15"/>
    </row>
    <row r="1070" spans="1:5" ht="15.75">
      <c r="A1070" s="16">
        <v>97.303264648479626</v>
      </c>
      <c r="B1070" s="15">
        <v>100.58589560819655</v>
      </c>
      <c r="C1070" s="15">
        <v>130.78717499528238</v>
      </c>
      <c r="D1070" s="15">
        <v>92.756810956421987</v>
      </c>
      <c r="E1070" s="15"/>
    </row>
    <row r="1071" spans="1:5" ht="15.75">
      <c r="A1071" s="16">
        <v>112.24511886675828</v>
      </c>
      <c r="B1071" s="15">
        <v>105.76737067709132</v>
      </c>
      <c r="C1071" s="15">
        <v>121.38026094985435</v>
      </c>
      <c r="D1071" s="15">
        <v>86.069944353403116</v>
      </c>
      <c r="E1071" s="15"/>
    </row>
    <row r="1072" spans="1:5" ht="15.75">
      <c r="A1072" s="16">
        <v>98.625302432714079</v>
      </c>
      <c r="B1072" s="15">
        <v>115.72436262759425</v>
      </c>
      <c r="C1072" s="15">
        <v>110.04067298345035</v>
      </c>
      <c r="D1072" s="15">
        <v>90.329476938853759</v>
      </c>
      <c r="E1072" s="15"/>
    </row>
    <row r="1073" spans="1:5" ht="15.75">
      <c r="A1073" s="16">
        <v>83.698993784798859</v>
      </c>
      <c r="B1073" s="15">
        <v>103.91253534826319</v>
      </c>
      <c r="C1073" s="15">
        <v>89.547477781400175</v>
      </c>
      <c r="D1073" s="15">
        <v>73.900100874800501</v>
      </c>
      <c r="E1073" s="15"/>
    </row>
    <row r="1074" spans="1:5" ht="15.75">
      <c r="A1074" s="16">
        <v>125.19265742273546</v>
      </c>
      <c r="B1074" s="15">
        <v>124.32705996210416</v>
      </c>
      <c r="C1074" s="15">
        <v>94.289710028510854</v>
      </c>
      <c r="D1074" s="15">
        <v>84.706330876008451</v>
      </c>
      <c r="E1074" s="15"/>
    </row>
    <row r="1075" spans="1:5" ht="15.75">
      <c r="A1075" s="16">
        <v>92.782884851692415</v>
      </c>
      <c r="B1075" s="15">
        <v>109.16103600010842</v>
      </c>
      <c r="C1075" s="15">
        <v>118.58555951761787</v>
      </c>
      <c r="D1075" s="15">
        <v>106.25560897395872</v>
      </c>
      <c r="E1075" s="15"/>
    </row>
    <row r="1076" spans="1:5" ht="15.75">
      <c r="A1076" s="16">
        <v>91.775799818697124</v>
      </c>
      <c r="B1076" s="15">
        <v>99.735994235408043</v>
      </c>
      <c r="C1076" s="15">
        <v>99.1682739230896</v>
      </c>
      <c r="D1076" s="15">
        <v>99.168875820572566</v>
      </c>
      <c r="E1076" s="15"/>
    </row>
    <row r="1077" spans="1:5" ht="15.75">
      <c r="A1077" s="16">
        <v>103.21398602306999</v>
      </c>
      <c r="B1077" s="15">
        <v>120.2808321839143</v>
      </c>
      <c r="C1077" s="15">
        <v>137.58072612561136</v>
      </c>
      <c r="D1077" s="15">
        <v>71.246817036842458</v>
      </c>
      <c r="E1077" s="15"/>
    </row>
    <row r="1078" spans="1:5" ht="15.75">
      <c r="A1078" s="16">
        <v>101.16572630201972</v>
      </c>
      <c r="B1078" s="15">
        <v>112.30831999677662</v>
      </c>
      <c r="C1078" s="15">
        <v>101.76426335630708</v>
      </c>
      <c r="D1078" s="15">
        <v>48.374713891638521</v>
      </c>
      <c r="E1078" s="15"/>
    </row>
    <row r="1079" spans="1:5" ht="15.75">
      <c r="A1079" s="16">
        <v>98.560000544216564</v>
      </c>
      <c r="B1079" s="15">
        <v>121.3907471479331</v>
      </c>
      <c r="C1079" s="15">
        <v>101.12618836746492</v>
      </c>
      <c r="D1079" s="15">
        <v>110.84157845752998</v>
      </c>
      <c r="E1079" s="15"/>
    </row>
    <row r="1080" spans="1:5" ht="15.75">
      <c r="A1080" s="16">
        <v>111.06467597145411</v>
      </c>
      <c r="B1080" s="15">
        <v>93.484322756103211</v>
      </c>
      <c r="C1080" s="15">
        <v>125.65819695306004</v>
      </c>
      <c r="D1080" s="15">
        <v>56.155107257586678</v>
      </c>
      <c r="E1080" s="15"/>
    </row>
    <row r="1081" spans="1:5" ht="15.75">
      <c r="A1081" s="16">
        <v>89.24871576562623</v>
      </c>
      <c r="B1081" s="15">
        <v>104.97561466329444</v>
      </c>
      <c r="C1081" s="15">
        <v>163.28334768139143</v>
      </c>
      <c r="D1081" s="15">
        <v>84.473400711408431</v>
      </c>
      <c r="E1081" s="15"/>
    </row>
    <row r="1082" spans="1:5" ht="15.75">
      <c r="A1082" s="16">
        <v>99.435728988288474</v>
      </c>
      <c r="B1082" s="15">
        <v>89.438330536245303</v>
      </c>
      <c r="C1082" s="15">
        <v>138.48606845377844</v>
      </c>
      <c r="D1082" s="15">
        <v>68.464334145181738</v>
      </c>
      <c r="E1082" s="15"/>
    </row>
    <row r="1083" spans="1:5" ht="15.75">
      <c r="A1083" s="16">
        <v>125.54032527137906</v>
      </c>
      <c r="B1083" s="15">
        <v>119.17838450847853</v>
      </c>
      <c r="C1083" s="15">
        <v>111.69781215662624</v>
      </c>
      <c r="D1083" s="15">
        <v>74.372894861858185</v>
      </c>
      <c r="E1083" s="15"/>
    </row>
    <row r="1084" spans="1:5" ht="15.75">
      <c r="A1084" s="16">
        <v>94.179651821156085</v>
      </c>
      <c r="B1084" s="15">
        <v>93.547693123957743</v>
      </c>
      <c r="C1084" s="15">
        <v>133.23013167246813</v>
      </c>
      <c r="D1084" s="15">
        <v>90.335031817892286</v>
      </c>
      <c r="E1084" s="15"/>
    </row>
    <row r="1085" spans="1:5" ht="15.75">
      <c r="A1085" s="16">
        <v>102.21016620957926</v>
      </c>
      <c r="B1085" s="15">
        <v>126.48791502770109</v>
      </c>
      <c r="C1085" s="15">
        <v>122.9039658697161</v>
      </c>
      <c r="D1085" s="15">
        <v>69.5599829504431</v>
      </c>
      <c r="E1085" s="15"/>
    </row>
    <row r="1086" spans="1:5" ht="15.75">
      <c r="A1086" s="16">
        <v>100.79857594235477</v>
      </c>
      <c r="B1086" s="15">
        <v>111.29353017029189</v>
      </c>
      <c r="C1086" s="15">
        <v>124.6848682141092</v>
      </c>
      <c r="D1086" s="15">
        <v>82.735401384900342</v>
      </c>
      <c r="E1086" s="15"/>
    </row>
    <row r="1087" spans="1:5" ht="15.75">
      <c r="A1087" s="16">
        <v>104.71760653087472</v>
      </c>
      <c r="B1087" s="15">
        <v>123.00208519181979</v>
      </c>
      <c r="C1087" s="15">
        <v>162.06210183219696</v>
      </c>
      <c r="D1087" s="15">
        <v>68.695154966070504</v>
      </c>
      <c r="E1087" s="15"/>
    </row>
    <row r="1088" spans="1:5" ht="15.75">
      <c r="A1088" s="16">
        <v>82.278043620198105</v>
      </c>
      <c r="B1088" s="15">
        <v>80.14639841898088</v>
      </c>
      <c r="C1088" s="15">
        <v>115.41311466903039</v>
      </c>
      <c r="D1088" s="15">
        <v>58.741745559620995</v>
      </c>
      <c r="E1088" s="15"/>
    </row>
    <row r="1089" spans="1:5" ht="15.75">
      <c r="A1089" s="16">
        <v>105.66442091471231</v>
      </c>
      <c r="B1089" s="15">
        <v>130.91103275141904</v>
      </c>
      <c r="C1089" s="15">
        <v>110.23461755784183</v>
      </c>
      <c r="D1089" s="15">
        <v>59.364514725479012</v>
      </c>
      <c r="E1089" s="15"/>
    </row>
    <row r="1090" spans="1:5" ht="15.75">
      <c r="A1090" s="16">
        <v>102.74496771345412</v>
      </c>
      <c r="B1090" s="15">
        <v>103.40914541334314</v>
      </c>
      <c r="C1090" s="15">
        <v>116.7333714503286</v>
      </c>
      <c r="D1090" s="15">
        <v>95.933535533453096</v>
      </c>
      <c r="E1090" s="15"/>
    </row>
    <row r="1091" spans="1:5" ht="15.75">
      <c r="A1091" s="16">
        <v>96.731568655945921</v>
      </c>
      <c r="B1091" s="15">
        <v>104.15030181827092</v>
      </c>
      <c r="C1091" s="15">
        <v>136.86206605007669</v>
      </c>
      <c r="D1091" s="15">
        <v>78.931553371097607</v>
      </c>
      <c r="E1091" s="15"/>
    </row>
    <row r="1092" spans="1:5" ht="15.75">
      <c r="A1092" s="16">
        <v>96.244613893253472</v>
      </c>
      <c r="B1092" s="15">
        <v>75.12663402585531</v>
      </c>
      <c r="C1092" s="15">
        <v>135.29772269430964</v>
      </c>
      <c r="D1092" s="15">
        <v>130.29340541093006</v>
      </c>
      <c r="E1092" s="15"/>
    </row>
    <row r="1093" spans="1:5" ht="15.75">
      <c r="A1093" s="16">
        <v>93.02064832224346</v>
      </c>
      <c r="B1093" s="15">
        <v>85.458216665847431</v>
      </c>
      <c r="C1093" s="15">
        <v>115.54016250051404</v>
      </c>
      <c r="D1093" s="15">
        <v>78.878392762311478</v>
      </c>
      <c r="E1093" s="15"/>
    </row>
    <row r="1094" spans="1:5" ht="15.75">
      <c r="A1094" s="16">
        <v>106.9265992920009</v>
      </c>
      <c r="B1094" s="15">
        <v>94.017772443584136</v>
      </c>
      <c r="C1094" s="15">
        <v>98.534599967797476</v>
      </c>
      <c r="D1094" s="15">
        <v>69.789497902382891</v>
      </c>
      <c r="E1094" s="15"/>
    </row>
    <row r="1095" spans="1:5" ht="15.75">
      <c r="A1095" s="16">
        <v>102.37955382530686</v>
      </c>
      <c r="B1095" s="15">
        <v>84.416942916311655</v>
      </c>
      <c r="C1095" s="15">
        <v>133.68103078031481</v>
      </c>
      <c r="D1095" s="15">
        <v>68.964162404233775</v>
      </c>
      <c r="E1095" s="15"/>
    </row>
    <row r="1096" spans="1:5" ht="15.75">
      <c r="A1096" s="16">
        <v>90.416031676915054</v>
      </c>
      <c r="B1096" s="15">
        <v>104.08946539732824</v>
      </c>
      <c r="C1096" s="15">
        <v>98.48676264241476</v>
      </c>
      <c r="D1096" s="15">
        <v>103.92323568047459</v>
      </c>
      <c r="E1096" s="15"/>
    </row>
    <row r="1097" spans="1:5" ht="15.75">
      <c r="A1097" s="16">
        <v>89.234745799763004</v>
      </c>
      <c r="B1097" s="15">
        <v>91.502072382473898</v>
      </c>
      <c r="C1097" s="15">
        <v>113.608857021012</v>
      </c>
      <c r="D1097" s="15">
        <v>105.12005503259161</v>
      </c>
      <c r="E1097" s="15"/>
    </row>
    <row r="1098" spans="1:5" ht="15.75">
      <c r="A1098" s="16">
        <v>81.896766592967651</v>
      </c>
      <c r="B1098" s="15">
        <v>91.392361842940772</v>
      </c>
      <c r="C1098" s="15">
        <v>147.52842641644861</v>
      </c>
      <c r="D1098" s="15">
        <v>84.091045991817737</v>
      </c>
      <c r="E1098" s="15"/>
    </row>
    <row r="1099" spans="1:5" ht="15.75">
      <c r="A1099" s="16">
        <v>96.68958909057892</v>
      </c>
      <c r="B1099" s="15">
        <v>109.07652681181048</v>
      </c>
      <c r="C1099" s="15">
        <v>123.07493875522937</v>
      </c>
      <c r="D1099" s="15">
        <v>91.268223392211212</v>
      </c>
      <c r="E1099" s="15"/>
    </row>
    <row r="1100" spans="1:5" ht="15.75">
      <c r="A1100" s="16">
        <v>86.986515058902114</v>
      </c>
      <c r="B1100" s="15">
        <v>91.382944006318212</v>
      </c>
      <c r="C1100" s="15">
        <v>102.61295976673637</v>
      </c>
      <c r="D1100" s="15">
        <v>84.768293771708159</v>
      </c>
      <c r="E1100" s="15"/>
    </row>
    <row r="1101" spans="1:5" ht="15.75">
      <c r="A1101" s="16">
        <v>115.92176430310133</v>
      </c>
      <c r="B1101" s="15">
        <v>127.8954775805289</v>
      </c>
      <c r="C1101" s="15">
        <v>106.54387833168357</v>
      </c>
      <c r="D1101" s="15">
        <v>80.395982880082784</v>
      </c>
      <c r="E1101" s="15"/>
    </row>
    <row r="1102" spans="1:5" ht="15.75">
      <c r="A1102" s="16">
        <v>98.465114823630984</v>
      </c>
      <c r="B1102" s="15">
        <v>74.494656299839335</v>
      </c>
      <c r="C1102" s="15">
        <v>129.8756519111123</v>
      </c>
      <c r="D1102" s="15">
        <v>91.422824881169618</v>
      </c>
      <c r="E1102" s="15"/>
    </row>
    <row r="1103" spans="1:5" ht="15.75">
      <c r="A1103" s="16">
        <v>96.061947777462819</v>
      </c>
      <c r="B1103" s="15">
        <v>110.9621956827084</v>
      </c>
      <c r="C1103" s="15">
        <v>147.47170946961887</v>
      </c>
      <c r="D1103" s="15">
        <v>96.483024305689469</v>
      </c>
      <c r="E1103" s="15"/>
    </row>
    <row r="1104" spans="1:5" ht="15.75">
      <c r="A1104" s="16">
        <v>85.514565486937499</v>
      </c>
      <c r="B1104" s="15">
        <v>73.699408967576119</v>
      </c>
      <c r="C1104" s="15">
        <v>135.89341645636068</v>
      </c>
      <c r="D1104" s="15">
        <v>94.446623759245085</v>
      </c>
      <c r="E1104" s="15"/>
    </row>
    <row r="1105" spans="1:5" ht="15.75">
      <c r="A1105" s="16">
        <v>89.365052720046378</v>
      </c>
      <c r="B1105" s="15">
        <v>97.259968780952022</v>
      </c>
      <c r="C1105" s="15">
        <v>140.41917780040194</v>
      </c>
      <c r="D1105" s="15">
        <v>87.96783598314164</v>
      </c>
      <c r="E1105" s="15"/>
    </row>
    <row r="1106" spans="1:5" ht="15.75">
      <c r="A1106" s="16">
        <v>103.88279099681199</v>
      </c>
      <c r="B1106" s="15">
        <v>98.038098950587482</v>
      </c>
      <c r="C1106" s="15">
        <v>120.28989283846272</v>
      </c>
      <c r="D1106" s="15">
        <v>90.377615246075038</v>
      </c>
      <c r="E1106" s="15"/>
    </row>
    <row r="1107" spans="1:5" ht="15.75">
      <c r="A1107" s="16">
        <v>92.043430387894887</v>
      </c>
      <c r="B1107" s="15">
        <v>82.803017863687955</v>
      </c>
      <c r="C1107" s="15">
        <v>150.25997811728189</v>
      </c>
      <c r="D1107" s="15">
        <v>127.11253210367204</v>
      </c>
      <c r="E1107" s="15"/>
    </row>
    <row r="1108" spans="1:5" ht="15.75">
      <c r="A1108" s="16">
        <v>96.406051632959588</v>
      </c>
      <c r="B1108" s="15">
        <v>86.704135986229858</v>
      </c>
      <c r="C1108" s="15">
        <v>105.85659838529295</v>
      </c>
      <c r="D1108" s="15">
        <v>93.336310011443402</v>
      </c>
      <c r="E1108" s="15"/>
    </row>
    <row r="1109" spans="1:5" ht="15.75">
      <c r="A1109" s="16">
        <v>96.547941476563892</v>
      </c>
      <c r="B1109" s="15">
        <v>82.336397940599682</v>
      </c>
      <c r="C1109" s="15">
        <v>130.04371955759666</v>
      </c>
      <c r="D1109" s="15">
        <v>98.328490351354958</v>
      </c>
      <c r="E1109" s="15"/>
    </row>
    <row r="1110" spans="1:5" ht="15.75">
      <c r="A1110" s="16">
        <v>93.487370855177687</v>
      </c>
      <c r="B1110" s="15">
        <v>98.448390510162653</v>
      </c>
      <c r="C1110" s="15">
        <v>124.14230974201814</v>
      </c>
      <c r="D1110" s="15">
        <v>89.162785066525885</v>
      </c>
      <c r="E1110" s="15"/>
    </row>
    <row r="1111" spans="1:5" ht="15.75">
      <c r="A1111" s="16">
        <v>112.22739816262219</v>
      </c>
      <c r="B1111" s="15">
        <v>117.65362640318813</v>
      </c>
      <c r="C1111" s="15">
        <v>144.61250961855967</v>
      </c>
      <c r="D1111" s="15">
        <v>108.70214249923151</v>
      </c>
      <c r="E1111" s="15"/>
    </row>
    <row r="1112" spans="1:5" ht="15.75">
      <c r="A1112" s="16">
        <v>87.909663797864823</v>
      </c>
      <c r="B1112" s="15">
        <v>74.738843483038409</v>
      </c>
      <c r="C1112" s="15">
        <v>117.18201799482699</v>
      </c>
      <c r="D1112" s="15">
        <v>101.7585012506629</v>
      </c>
      <c r="E1112" s="15"/>
    </row>
    <row r="1113" spans="1:5" ht="15.75">
      <c r="A1113" s="16">
        <v>97.975469904503143</v>
      </c>
      <c r="B1113" s="15">
        <v>115.3558779254297</v>
      </c>
      <c r="C1113" s="15">
        <v>143.55411704321455</v>
      </c>
      <c r="D1113" s="15">
        <v>70.988918465735651</v>
      </c>
      <c r="E1113" s="15"/>
    </row>
    <row r="1114" spans="1:5" ht="15.75">
      <c r="A1114" s="16">
        <v>93.651165458004471</v>
      </c>
      <c r="B1114" s="15">
        <v>120.83045018562757</v>
      </c>
      <c r="C1114" s="15">
        <v>140.26039909564361</v>
      </c>
      <c r="D1114" s="15">
        <v>114.43724791016621</v>
      </c>
      <c r="E1114" s="15"/>
    </row>
    <row r="1115" spans="1:5" ht="15.75">
      <c r="A1115" s="16">
        <v>99.618164121045538</v>
      </c>
      <c r="B1115" s="15">
        <v>95.675267877288661</v>
      </c>
      <c r="C1115" s="15">
        <v>138.21600809294523</v>
      </c>
      <c r="D1115" s="15">
        <v>116.76494818670449</v>
      </c>
      <c r="E1115" s="15"/>
    </row>
    <row r="1116" spans="1:5" ht="15.75">
      <c r="A1116" s="16">
        <v>98.498258743921951</v>
      </c>
      <c r="B1116" s="15">
        <v>114.67471702116541</v>
      </c>
      <c r="C1116" s="15">
        <v>111.53556196493355</v>
      </c>
      <c r="D1116" s="15">
        <v>106.22887859049115</v>
      </c>
      <c r="E1116" s="15"/>
    </row>
    <row r="1117" spans="1:5" ht="15.75">
      <c r="A1117" s="16">
        <v>94.542521779351318</v>
      </c>
      <c r="B1117" s="15">
        <v>79.11435500901689</v>
      </c>
      <c r="C1117" s="15">
        <v>140.65578131937286</v>
      </c>
      <c r="D1117" s="15">
        <v>93.59796303707526</v>
      </c>
      <c r="E1117" s="15"/>
    </row>
    <row r="1118" spans="1:5" ht="15.75">
      <c r="A1118" s="16">
        <v>94.832057620328669</v>
      </c>
      <c r="B1118" s="15">
        <v>96.697662844013621</v>
      </c>
      <c r="C1118" s="15">
        <v>125.83960914068939</v>
      </c>
      <c r="D1118" s="15">
        <v>65.999810927399949</v>
      </c>
      <c r="E1118" s="15"/>
    </row>
    <row r="1119" spans="1:5" ht="15.75">
      <c r="A1119" s="16">
        <v>102.15128634260964</v>
      </c>
      <c r="B1119" s="15">
        <v>92.005885593869152</v>
      </c>
      <c r="C1119" s="15">
        <v>147.86724217149185</v>
      </c>
      <c r="D1119" s="15">
        <v>120.36686010472977</v>
      </c>
      <c r="E1119" s="15"/>
    </row>
    <row r="1120" spans="1:5" ht="15.75">
      <c r="A1120" s="16">
        <v>109.35004309499732</v>
      </c>
      <c r="B1120" s="15">
        <v>68.846405142812728</v>
      </c>
      <c r="C1120" s="15">
        <v>123.16035006327866</v>
      </c>
      <c r="D1120" s="15">
        <v>47.206329806618896</v>
      </c>
      <c r="E1120" s="15"/>
    </row>
    <row r="1121" spans="1:5" ht="15.75">
      <c r="A1121" s="16">
        <v>104.93429900700448</v>
      </c>
      <c r="B1121" s="15">
        <v>89.864689727426139</v>
      </c>
      <c r="C1121" s="15">
        <v>116.98531056905495</v>
      </c>
      <c r="D1121" s="15">
        <v>108.99131567823019</v>
      </c>
      <c r="E1121" s="15"/>
    </row>
    <row r="1122" spans="1:5" ht="15.75">
      <c r="A1122" s="16">
        <v>109.31971048623836</v>
      </c>
      <c r="B1122" s="15">
        <v>92.171283598167975</v>
      </c>
      <c r="C1122" s="15">
        <v>142.23675261641802</v>
      </c>
      <c r="D1122" s="15">
        <v>72.643421850875711</v>
      </c>
      <c r="E1122" s="15"/>
    </row>
    <row r="1123" spans="1:5" ht="15.75">
      <c r="A1123" s="16">
        <v>84.923405899365889</v>
      </c>
      <c r="B1123" s="15">
        <v>116.8692855592667</v>
      </c>
      <c r="C1123" s="15">
        <v>133.02297119358855</v>
      </c>
      <c r="D1123" s="15">
        <v>52.171003268773575</v>
      </c>
      <c r="E1123" s="15"/>
    </row>
    <row r="1124" spans="1:5" ht="15.75">
      <c r="A1124" s="16">
        <v>79.649394494941816</v>
      </c>
      <c r="B1124" s="15">
        <v>123.63834538166998</v>
      </c>
      <c r="C1124" s="15">
        <v>122.97631788349008</v>
      </c>
      <c r="D1124" s="15">
        <v>97.811768917642894</v>
      </c>
      <c r="E1124" s="15"/>
    </row>
    <row r="1125" spans="1:5" ht="15.75">
      <c r="A1125" s="16">
        <v>138.96568094077679</v>
      </c>
      <c r="B1125" s="15">
        <v>143.48086124312545</v>
      </c>
      <c r="C1125" s="15">
        <v>108.26504408681217</v>
      </c>
      <c r="D1125" s="15">
        <v>121.9394990628814</v>
      </c>
      <c r="E1125" s="15"/>
    </row>
    <row r="1126" spans="1:5" ht="15.75">
      <c r="A1126" s="16">
        <v>105.3343550806062</v>
      </c>
      <c r="B1126" s="15">
        <v>97.809101032657964</v>
      </c>
      <c r="C1126" s="15">
        <v>105.10238363327176</v>
      </c>
      <c r="D1126" s="15">
        <v>89.746764818505653</v>
      </c>
      <c r="E1126" s="15"/>
    </row>
    <row r="1127" spans="1:5" ht="15.75">
      <c r="A1127" s="16">
        <v>109.13608185078374</v>
      </c>
      <c r="B1127" s="15">
        <v>100.40862656248919</v>
      </c>
      <c r="C1127" s="15">
        <v>130.40545670273787</v>
      </c>
      <c r="D1127" s="15">
        <v>101.78382003258548</v>
      </c>
      <c r="E1127" s="15"/>
    </row>
    <row r="1128" spans="1:5" ht="15.75">
      <c r="A1128" s="16">
        <v>110.49822918224663</v>
      </c>
      <c r="B1128" s="15">
        <v>102.46595073758726</v>
      </c>
      <c r="C1128" s="15">
        <v>123.51842243277247</v>
      </c>
      <c r="D1128" s="15">
        <v>84.585261357182162</v>
      </c>
      <c r="E1128" s="15"/>
    </row>
    <row r="1129" spans="1:5" ht="15.75">
      <c r="A1129" s="16">
        <v>101.17050686893094</v>
      </c>
      <c r="B1129" s="15">
        <v>101.28195260651864</v>
      </c>
      <c r="C1129" s="15">
        <v>118.41855046416185</v>
      </c>
      <c r="D1129" s="15">
        <v>85.59765103024688</v>
      </c>
      <c r="E1129" s="15"/>
    </row>
    <row r="1130" spans="1:5" ht="15.75">
      <c r="A1130" s="16">
        <v>105.36612880932807</v>
      </c>
      <c r="B1130" s="15">
        <v>86.280973041971265</v>
      </c>
      <c r="C1130" s="15">
        <v>116.08252816654954</v>
      </c>
      <c r="D1130" s="15">
        <v>123.26429568427102</v>
      </c>
      <c r="E1130" s="15"/>
    </row>
    <row r="1131" spans="1:5" ht="15.75">
      <c r="A1131" s="16">
        <v>98.499018903345359</v>
      </c>
      <c r="B1131" s="15">
        <v>77.061396350165978</v>
      </c>
      <c r="C1131" s="15">
        <v>161.7221065952549</v>
      </c>
      <c r="D1131" s="15">
        <v>98.242796655205211</v>
      </c>
      <c r="E1131" s="15"/>
    </row>
    <row r="1132" spans="1:5" ht="15.75">
      <c r="A1132" s="16">
        <v>89.07087946022898</v>
      </c>
      <c r="B1132" s="15">
        <v>69.435880866910793</v>
      </c>
      <c r="C1132" s="15">
        <v>114.36242945874255</v>
      </c>
      <c r="D1132" s="15">
        <v>104.4566992169166</v>
      </c>
      <c r="E1132" s="15"/>
    </row>
    <row r="1133" spans="1:5" ht="15.75">
      <c r="A1133" s="16">
        <v>108.43970466294763</v>
      </c>
      <c r="B1133" s="15">
        <v>114.61659618323097</v>
      </c>
      <c r="C1133" s="15">
        <v>154.48874888907085</v>
      </c>
      <c r="D1133" s="15">
        <v>97.561714904946939</v>
      </c>
      <c r="E1133" s="15"/>
    </row>
    <row r="1134" spans="1:5" ht="15.75">
      <c r="A1134" s="16">
        <v>110.39846026475288</v>
      </c>
      <c r="B1134" s="15">
        <v>76.977182283292223</v>
      </c>
      <c r="C1134" s="15">
        <v>119.02858002128482</v>
      </c>
      <c r="D1134" s="15">
        <v>60.854272972596846</v>
      </c>
      <c r="E1134" s="15"/>
    </row>
    <row r="1135" spans="1:5" ht="15.75">
      <c r="A1135" s="16">
        <v>106.94959644096116</v>
      </c>
      <c r="B1135" s="15">
        <v>125.66324498658901</v>
      </c>
      <c r="C1135" s="15">
        <v>142.3295027467816</v>
      </c>
      <c r="D1135" s="15">
        <v>94.912327329643631</v>
      </c>
      <c r="E1135" s="15"/>
    </row>
    <row r="1136" spans="1:5" ht="15.75">
      <c r="A1136" s="16">
        <v>119.08544506645171</v>
      </c>
      <c r="B1136" s="15">
        <v>99.299397467837025</v>
      </c>
      <c r="C1136" s="15">
        <v>129.99857205918488</v>
      </c>
      <c r="D1136" s="15">
        <v>71.059006892659227</v>
      </c>
      <c r="E1136" s="15"/>
    </row>
    <row r="1137" spans="1:5" ht="15.75">
      <c r="A1137" s="16">
        <v>84.775986345056253</v>
      </c>
      <c r="B1137" s="15">
        <v>80.511795097015693</v>
      </c>
      <c r="C1137" s="15">
        <v>121.01304262535564</v>
      </c>
      <c r="D1137" s="15">
        <v>75.460489449233137</v>
      </c>
      <c r="E1137" s="15"/>
    </row>
    <row r="1138" spans="1:5" ht="15.75">
      <c r="A1138" s="16">
        <v>85.31678567826475</v>
      </c>
      <c r="B1138" s="15">
        <v>94.897206741967466</v>
      </c>
      <c r="C1138" s="15">
        <v>139.28310449421701</v>
      </c>
      <c r="D1138" s="15">
        <v>110.98909004170423</v>
      </c>
      <c r="E1138" s="15"/>
    </row>
    <row r="1139" spans="1:5" ht="15.75">
      <c r="A1139" s="16">
        <v>96.639585140371764</v>
      </c>
      <c r="B1139" s="15">
        <v>126.46222117010666</v>
      </c>
      <c r="C1139" s="15">
        <v>109.39767406146075</v>
      </c>
      <c r="D1139" s="15">
        <v>145.29063660490351</v>
      </c>
      <c r="E1139" s="15"/>
    </row>
    <row r="1140" spans="1:5" ht="15.75">
      <c r="A1140" s="16">
        <v>102.40740553945784</v>
      </c>
      <c r="B1140" s="15">
        <v>97.435423891232631</v>
      </c>
      <c r="C1140" s="15">
        <v>127.11727782607909</v>
      </c>
      <c r="D1140" s="15">
        <v>79.905677836001132</v>
      </c>
      <c r="E1140" s="15"/>
    </row>
    <row r="1141" spans="1:5" ht="15.75">
      <c r="A1141" s="16">
        <v>95.109534106603633</v>
      </c>
      <c r="B1141" s="15">
        <v>115.28101029447271</v>
      </c>
      <c r="C1141" s="15">
        <v>111.06830372097534</v>
      </c>
      <c r="D1141" s="15">
        <v>72.384606121721617</v>
      </c>
      <c r="E1141" s="15"/>
    </row>
    <row r="1142" spans="1:5" ht="15.75">
      <c r="A1142" s="16">
        <v>90.722019563264666</v>
      </c>
      <c r="B1142" s="15">
        <v>103.76734579103299</v>
      </c>
      <c r="C1142" s="15">
        <v>160.65900030230864</v>
      </c>
      <c r="D1142" s="15">
        <v>96.473550642917871</v>
      </c>
      <c r="E1142" s="15"/>
    </row>
    <row r="1143" spans="1:5" ht="15.75">
      <c r="A1143" s="16">
        <v>105.52155940272314</v>
      </c>
      <c r="B1143" s="15">
        <v>120.11263399876384</v>
      </c>
      <c r="C1143" s="15">
        <v>122.09799256561951</v>
      </c>
      <c r="D1143" s="15">
        <v>101.57758644365913</v>
      </c>
      <c r="E1143" s="15"/>
    </row>
    <row r="1144" spans="1:5" ht="15.75">
      <c r="A1144" s="16">
        <v>95.349242089218933</v>
      </c>
      <c r="B1144" s="15">
        <v>107.59811066274096</v>
      </c>
      <c r="C1144" s="15">
        <v>118.89090795896209</v>
      </c>
      <c r="D1144" s="15">
        <v>99.709638834417547</v>
      </c>
      <c r="E1144" s="15"/>
    </row>
    <row r="1145" spans="1:5" ht="15.75">
      <c r="A1145" s="16">
        <v>99.01292705914102</v>
      </c>
      <c r="B1145" s="15">
        <v>77.989350138358304</v>
      </c>
      <c r="C1145" s="15">
        <v>138.97446410397265</v>
      </c>
      <c r="D1145" s="15">
        <v>70.133308885039014</v>
      </c>
      <c r="E1145" s="15"/>
    </row>
    <row r="1146" spans="1:5" ht="15.75">
      <c r="A1146" s="16">
        <v>88.666818737357289</v>
      </c>
      <c r="B1146" s="15">
        <v>102.32853796023846</v>
      </c>
      <c r="C1146" s="15">
        <v>105.90213338421108</v>
      </c>
      <c r="D1146" s="15">
        <v>71.030968121539217</v>
      </c>
      <c r="E1146" s="15"/>
    </row>
    <row r="1147" spans="1:5" ht="15.75">
      <c r="A1147" s="16">
        <v>91.036174220852217</v>
      </c>
      <c r="B1147" s="15">
        <v>92.291157843112615</v>
      </c>
      <c r="C1147" s="15">
        <v>114.94241960651266</v>
      </c>
      <c r="D1147" s="15">
        <v>108.74842059462821</v>
      </c>
      <c r="E1147" s="15"/>
    </row>
    <row r="1148" spans="1:5" ht="15.75">
      <c r="A1148" s="16">
        <v>95.33787727921208</v>
      </c>
      <c r="B1148" s="15">
        <v>82.627765279175946</v>
      </c>
      <c r="C1148" s="15">
        <v>99.968101678177845</v>
      </c>
      <c r="D1148" s="15">
        <v>113.45743627106799</v>
      </c>
      <c r="E1148" s="15"/>
    </row>
    <row r="1149" spans="1:5" ht="15.75">
      <c r="A1149" s="16">
        <v>128.35577194011307</v>
      </c>
      <c r="B1149" s="15">
        <v>98.277829396641891</v>
      </c>
      <c r="C1149" s="15">
        <v>106.8143731514283</v>
      </c>
      <c r="D1149" s="15">
        <v>84.038562973637454</v>
      </c>
      <c r="E1149" s="15"/>
    </row>
    <row r="1150" spans="1:5" ht="15.75">
      <c r="A1150" s="16">
        <v>99.844351790954988</v>
      </c>
      <c r="B1150" s="15">
        <v>90.069347971541447</v>
      </c>
      <c r="C1150" s="15">
        <v>175.14097666157227</v>
      </c>
      <c r="D1150" s="15">
        <v>118.32519055537318</v>
      </c>
      <c r="E1150" s="15"/>
    </row>
    <row r="1151" spans="1:5" ht="15.75">
      <c r="A1151" s="16">
        <v>108.76245774577455</v>
      </c>
      <c r="B1151" s="15">
        <v>112.13818569598857</v>
      </c>
      <c r="C1151" s="15">
        <v>157.35239823985694</v>
      </c>
      <c r="D1151" s="15">
        <v>124.24170390077052</v>
      </c>
      <c r="E1151" s="15"/>
    </row>
    <row r="1152" spans="1:5" ht="15.75">
      <c r="A1152" s="16">
        <v>90.579414583066864</v>
      </c>
      <c r="B1152" s="15">
        <v>102.26576658195654</v>
      </c>
      <c r="C1152" s="15">
        <v>136.85415891982302</v>
      </c>
      <c r="D1152" s="15">
        <v>105.18426648167747</v>
      </c>
      <c r="E1152" s="15"/>
    </row>
    <row r="1153" spans="1:5" ht="15.75">
      <c r="A1153" s="16">
        <v>122.94943993760512</v>
      </c>
      <c r="B1153" s="15">
        <v>88.077339673850474</v>
      </c>
      <c r="C1153" s="15">
        <v>141.24043717914105</v>
      </c>
      <c r="D1153" s="15">
        <v>75.043005367155047</v>
      </c>
      <c r="E1153" s="15"/>
    </row>
    <row r="1154" spans="1:5" ht="15.75">
      <c r="A1154" s="16">
        <v>109.34188096778144</v>
      </c>
      <c r="B1154" s="15">
        <v>135.85195572489397</v>
      </c>
      <c r="C1154" s="15">
        <v>116.4624898096406</v>
      </c>
      <c r="D1154" s="15">
        <v>91.760350604550922</v>
      </c>
      <c r="E1154" s="15"/>
    </row>
    <row r="1155" spans="1:5" ht="15.75">
      <c r="A1155" s="16">
        <v>106.2371952225817</v>
      </c>
      <c r="B1155" s="15">
        <v>123.86363299947902</v>
      </c>
      <c r="C1155" s="15">
        <v>158.96394357179702</v>
      </c>
      <c r="D1155" s="15">
        <v>128.65449660035324</v>
      </c>
      <c r="E1155" s="15"/>
    </row>
    <row r="1156" spans="1:5" ht="15.75">
      <c r="A1156" s="16">
        <v>93.89906355153812</v>
      </c>
      <c r="B1156" s="15">
        <v>105.89462106401584</v>
      </c>
      <c r="C1156" s="15">
        <v>124.42339307364705</v>
      </c>
      <c r="D1156" s="15">
        <v>84.222547747606313</v>
      </c>
      <c r="E1156" s="15"/>
    </row>
    <row r="1157" spans="1:5" ht="15.75">
      <c r="A1157" s="16">
        <v>116.84251239774426</v>
      </c>
      <c r="B1157" s="15">
        <v>96.254246369289831</v>
      </c>
      <c r="C1157" s="15">
        <v>118.77766260727753</v>
      </c>
      <c r="D1157" s="15">
        <v>88.620737389027227</v>
      </c>
      <c r="E1157" s="15"/>
    </row>
    <row r="1158" spans="1:5" ht="15.75">
      <c r="A1158" s="16">
        <v>108.6314988180618</v>
      </c>
      <c r="B1158" s="15">
        <v>102.40612487914404</v>
      </c>
      <c r="C1158" s="15">
        <v>129.38110743380662</v>
      </c>
      <c r="D1158" s="15">
        <v>81.48273616948245</v>
      </c>
      <c r="E1158" s="15"/>
    </row>
    <row r="1159" spans="1:5" ht="15.75">
      <c r="A1159" s="16">
        <v>89.164608154709413</v>
      </c>
      <c r="B1159" s="15">
        <v>85.574560608398542</v>
      </c>
      <c r="C1159" s="15">
        <v>121.02116482120664</v>
      </c>
      <c r="D1159" s="15">
        <v>91.204124005463427</v>
      </c>
      <c r="E1159" s="15"/>
    </row>
    <row r="1160" spans="1:5" ht="15.75">
      <c r="A1160" s="16">
        <v>98.451754015718507</v>
      </c>
      <c r="B1160" s="15">
        <v>98.066476112455803</v>
      </c>
      <c r="C1160" s="15">
        <v>125.35807519672062</v>
      </c>
      <c r="D1160" s="15">
        <v>90.684911477018204</v>
      </c>
      <c r="E1160" s="15"/>
    </row>
    <row r="1161" spans="1:5" ht="15.75">
      <c r="A1161" s="16">
        <v>106.97771610339259</v>
      </c>
      <c r="B1161" s="15">
        <v>104.94228640795313</v>
      </c>
      <c r="C1161" s="15">
        <v>85.964171291641378</v>
      </c>
      <c r="D1161" s="15">
        <v>82.589974455805759</v>
      </c>
      <c r="E1161" s="15"/>
    </row>
    <row r="1162" spans="1:5" ht="15.75">
      <c r="A1162" s="16">
        <v>97.646343811368297</v>
      </c>
      <c r="B1162" s="15">
        <v>102.4534849692941</v>
      </c>
      <c r="C1162" s="15">
        <v>157.9366516067239</v>
      </c>
      <c r="D1162" s="15">
        <v>95.364813138962745</v>
      </c>
      <c r="E1162" s="15"/>
    </row>
    <row r="1163" spans="1:5" ht="15.75">
      <c r="A1163" s="16">
        <v>99.323745829741483</v>
      </c>
      <c r="B1163" s="15">
        <v>107.0036382961689</v>
      </c>
      <c r="C1163" s="15">
        <v>116.98584226184607</v>
      </c>
      <c r="D1163" s="15">
        <v>96.185520858915652</v>
      </c>
      <c r="E1163" s="15"/>
    </row>
    <row r="1164" spans="1:5" ht="15.75">
      <c r="A1164" s="16">
        <v>103.27042433690394</v>
      </c>
      <c r="B1164" s="15">
        <v>118.95544029960661</v>
      </c>
      <c r="C1164" s="15">
        <v>97.099150822123192</v>
      </c>
      <c r="D1164" s="15">
        <v>74.876290970314585</v>
      </c>
      <c r="E1164" s="15"/>
    </row>
    <row r="1165" spans="1:5" ht="15.75">
      <c r="A1165" s="16">
        <v>112.43266797689557</v>
      </c>
      <c r="B1165" s="15">
        <v>106.50838455797498</v>
      </c>
      <c r="C1165" s="15">
        <v>134.42030983612199</v>
      </c>
      <c r="D1165" s="15">
        <v>87.028209240122578</v>
      </c>
      <c r="E1165" s="15"/>
    </row>
    <row r="1166" spans="1:5" ht="15.75">
      <c r="A1166" s="16">
        <v>95.187991290492846</v>
      </c>
      <c r="B1166" s="15">
        <v>83.922498697552328</v>
      </c>
      <c r="C1166" s="15">
        <v>123.51944213921797</v>
      </c>
      <c r="D1166" s="15">
        <v>84.748444364612396</v>
      </c>
      <c r="E1166" s="15"/>
    </row>
    <row r="1167" spans="1:5" ht="15.75">
      <c r="A1167" s="16">
        <v>102.56610124395706</v>
      </c>
      <c r="B1167" s="15">
        <v>109.78747911503319</v>
      </c>
      <c r="C1167" s="15">
        <v>91.92127725009982</v>
      </c>
      <c r="D1167" s="15">
        <v>79.182567543375626</v>
      </c>
      <c r="E1167" s="15"/>
    </row>
    <row r="1168" spans="1:5" ht="15.75">
      <c r="A1168" s="16">
        <v>113.91224619410991</v>
      </c>
      <c r="B1168" s="15">
        <v>103.5887251653719</v>
      </c>
      <c r="C1168" s="15">
        <v>141.50392262451419</v>
      </c>
      <c r="D1168" s="15">
        <v>47.682784412933188</v>
      </c>
      <c r="E1168" s="15"/>
    </row>
    <row r="1169" spans="1:5" ht="15.75">
      <c r="A1169" s="16">
        <v>99.056331667759423</v>
      </c>
      <c r="B1169" s="15">
        <v>81.277232950077405</v>
      </c>
      <c r="C1169" s="15">
        <v>121.437420779165</v>
      </c>
      <c r="D1169" s="15">
        <v>111.81499067604364</v>
      </c>
      <c r="E1169" s="15"/>
    </row>
    <row r="1170" spans="1:5" ht="15.75">
      <c r="A1170" s="16">
        <v>99.885760245717847</v>
      </c>
      <c r="B1170" s="15">
        <v>80.33571316096868</v>
      </c>
      <c r="C1170" s="15">
        <v>103.53555569452624</v>
      </c>
      <c r="D1170" s="15">
        <v>113.68420046634355</v>
      </c>
      <c r="E1170" s="15"/>
    </row>
    <row r="1171" spans="1:5" ht="15.75">
      <c r="A1171" s="16">
        <v>93.510585427458182</v>
      </c>
      <c r="B1171" s="15">
        <v>91.459465326244072</v>
      </c>
      <c r="C1171" s="15">
        <v>123.94474644520983</v>
      </c>
      <c r="D1171" s="15">
        <v>97.290954838661037</v>
      </c>
      <c r="E1171" s="15"/>
    </row>
    <row r="1172" spans="1:5" ht="15.75">
      <c r="A1172" s="16">
        <v>112.68372179583821</v>
      </c>
      <c r="B1172" s="15">
        <v>99.436318549953739</v>
      </c>
      <c r="C1172" s="15">
        <v>126.82998447548357</v>
      </c>
      <c r="D1172" s="15">
        <v>104.65156746841444</v>
      </c>
      <c r="E1172" s="15"/>
    </row>
    <row r="1173" spans="1:5" ht="15.75">
      <c r="A1173" s="16">
        <v>107.9901404675411</v>
      </c>
      <c r="B1173" s="15">
        <v>96.182418592098884</v>
      </c>
      <c r="C1173" s="15">
        <v>121.9133566902201</v>
      </c>
      <c r="D1173" s="15">
        <v>93.152948382913792</v>
      </c>
      <c r="E1173" s="15"/>
    </row>
    <row r="1174" spans="1:5" ht="15.75">
      <c r="A1174" s="16">
        <v>83.504486367593245</v>
      </c>
      <c r="B1174" s="15">
        <v>65.691033179012948</v>
      </c>
      <c r="C1174" s="15">
        <v>142.6819686828992</v>
      </c>
      <c r="D1174" s="15">
        <v>103.72463620408325</v>
      </c>
      <c r="E1174" s="15"/>
    </row>
    <row r="1175" spans="1:5" ht="15.75">
      <c r="A1175" s="16">
        <v>97.759108956330465</v>
      </c>
      <c r="B1175" s="15">
        <v>116.19759759356043</v>
      </c>
      <c r="C1175" s="15">
        <v>112.63393328900975</v>
      </c>
      <c r="D1175" s="15">
        <v>74.312570792704946</v>
      </c>
      <c r="E1175" s="15"/>
    </row>
    <row r="1176" spans="1:5" ht="15.75">
      <c r="A1176" s="16">
        <v>83.385496949864546</v>
      </c>
      <c r="B1176" s="15">
        <v>70.890317757636012</v>
      </c>
      <c r="C1176" s="15">
        <v>126.47001216587341</v>
      </c>
      <c r="D1176" s="15">
        <v>86.090288106822754</v>
      </c>
      <c r="E1176" s="15"/>
    </row>
    <row r="1177" spans="1:5" ht="15.75">
      <c r="A1177" s="16">
        <v>98.744581577597046</v>
      </c>
      <c r="B1177" s="15">
        <v>110.28145595830665</v>
      </c>
      <c r="C1177" s="15">
        <v>130.89208623794093</v>
      </c>
      <c r="D1177" s="15">
        <v>65.246958265765898</v>
      </c>
      <c r="E1177" s="15"/>
    </row>
    <row r="1178" spans="1:5" ht="15.75">
      <c r="A1178" s="16">
        <v>86.116919528967628</v>
      </c>
      <c r="B1178" s="15">
        <v>95.611366107397089</v>
      </c>
      <c r="C1178" s="15">
        <v>110.44923810897558</v>
      </c>
      <c r="D1178" s="15">
        <v>102.67888492379598</v>
      </c>
      <c r="E1178" s="15"/>
    </row>
    <row r="1179" spans="1:5" ht="15.75">
      <c r="A1179" s="16">
        <v>110.2606869576789</v>
      </c>
      <c r="B1179" s="15">
        <v>85.916850582668758</v>
      </c>
      <c r="C1179" s="15">
        <v>108.32964706643224</v>
      </c>
      <c r="D1179" s="15">
        <v>102.44048151964193</v>
      </c>
      <c r="E1179" s="15"/>
    </row>
    <row r="1180" spans="1:5" ht="15.75">
      <c r="A1180" s="16">
        <v>101.94357697188252</v>
      </c>
      <c r="B1180" s="15">
        <v>108.87159815309246</v>
      </c>
      <c r="C1180" s="15">
        <v>93.22154106363314</v>
      </c>
      <c r="D1180" s="15">
        <v>58.017368976811667</v>
      </c>
      <c r="E1180" s="15"/>
    </row>
    <row r="1181" spans="1:5" ht="15.75">
      <c r="A1181" s="16">
        <v>96.543163876225435</v>
      </c>
      <c r="B1181" s="15">
        <v>124.82446438284569</v>
      </c>
      <c r="C1181" s="15">
        <v>112.02226856807442</v>
      </c>
      <c r="D1181" s="15">
        <v>82.206929438689258</v>
      </c>
      <c r="E1181" s="15"/>
    </row>
    <row r="1182" spans="1:5" ht="15.75">
      <c r="A1182" s="16">
        <v>111.71648054403818</v>
      </c>
      <c r="B1182" s="15">
        <v>112.09402081440203</v>
      </c>
      <c r="C1182" s="15">
        <v>124.39537612684717</v>
      </c>
      <c r="D1182" s="15">
        <v>82.890882159239254</v>
      </c>
      <c r="E1182" s="15"/>
    </row>
    <row r="1183" spans="1:5" ht="15.75">
      <c r="A1183" s="16">
        <v>102.35523565055473</v>
      </c>
      <c r="B1183" s="15">
        <v>85.851398944646462</v>
      </c>
      <c r="C1183" s="15">
        <v>151.78043433457447</v>
      </c>
      <c r="D1183" s="15">
        <v>106.43897394002124</v>
      </c>
      <c r="E1183" s="15"/>
    </row>
    <row r="1184" spans="1:5" ht="15.75">
      <c r="A1184" s="16">
        <v>119.17027915038716</v>
      </c>
      <c r="B1184" s="15">
        <v>114.10437550831034</v>
      </c>
      <c r="C1184" s="15">
        <v>129.76110271214338</v>
      </c>
      <c r="D1184" s="15">
        <v>53.412598569343572</v>
      </c>
      <c r="E1184" s="15"/>
    </row>
    <row r="1185" spans="1:5" ht="15.75">
      <c r="A1185" s="16">
        <v>105.97605283829239</v>
      </c>
      <c r="B1185" s="15">
        <v>114.1230367144658</v>
      </c>
      <c r="C1185" s="15">
        <v>114.58112403054201</v>
      </c>
      <c r="D1185" s="15">
        <v>110.40323684239297</v>
      </c>
      <c r="E1185" s="15"/>
    </row>
    <row r="1186" spans="1:5" ht="15.75">
      <c r="A1186" s="16">
        <v>110.57518425233184</v>
      </c>
      <c r="B1186" s="15">
        <v>92.491494422381493</v>
      </c>
      <c r="C1186" s="15">
        <v>109.50687542862738</v>
      </c>
      <c r="D1186" s="15">
        <v>99.300430698355058</v>
      </c>
      <c r="E1186" s="15"/>
    </row>
    <row r="1187" spans="1:5" ht="15.75">
      <c r="A1187" s="16">
        <v>99.394241156721819</v>
      </c>
      <c r="B1187" s="15">
        <v>69.396401093604254</v>
      </c>
      <c r="C1187" s="15">
        <v>113.46586012562057</v>
      </c>
      <c r="D1187" s="15">
        <v>107.74813903703375</v>
      </c>
      <c r="E1187" s="15"/>
    </row>
    <row r="1188" spans="1:5" ht="15.75">
      <c r="A1188" s="16">
        <v>99.823962839514024</v>
      </c>
      <c r="B1188" s="15">
        <v>110.40744575362851</v>
      </c>
      <c r="C1188" s="15">
        <v>107.07032313576406</v>
      </c>
      <c r="D1188" s="15">
        <v>103.2901316535856</v>
      </c>
      <c r="E1188" s="15"/>
    </row>
    <row r="1189" spans="1:5" ht="15.75">
      <c r="A1189" s="16">
        <v>99.444105752871792</v>
      </c>
      <c r="B1189" s="15">
        <v>81.679708339044055</v>
      </c>
      <c r="C1189" s="15">
        <v>88.549193694581163</v>
      </c>
      <c r="D1189" s="15">
        <v>94.065113366673359</v>
      </c>
      <c r="E1189" s="15"/>
    </row>
    <row r="1190" spans="1:5" ht="15.75">
      <c r="A1190" s="16">
        <v>89.167375222422152</v>
      </c>
      <c r="B1190" s="15">
        <v>97.776951365381137</v>
      </c>
      <c r="C1190" s="15">
        <v>121.23433861817148</v>
      </c>
      <c r="D1190" s="15">
        <v>80.398641558508643</v>
      </c>
      <c r="E1190" s="15"/>
    </row>
    <row r="1191" spans="1:5" ht="15.75">
      <c r="A1191" s="16">
        <v>116.42329751277316</v>
      </c>
      <c r="B1191" s="15">
        <v>96.462127803084741</v>
      </c>
      <c r="C1191" s="15">
        <v>142.34776605360935</v>
      </c>
      <c r="D1191" s="15">
        <v>134.54044362385389</v>
      </c>
      <c r="E1191" s="15"/>
    </row>
    <row r="1192" spans="1:5" ht="15.75">
      <c r="A1192" s="16">
        <v>109.65931360912009</v>
      </c>
      <c r="B1192" s="15">
        <v>93.993065739005033</v>
      </c>
      <c r="C1192" s="15">
        <v>132.56291192889194</v>
      </c>
      <c r="D1192" s="15">
        <v>82.856188256704399</v>
      </c>
      <c r="E1192" s="15"/>
    </row>
    <row r="1193" spans="1:5" ht="15.75">
      <c r="A1193" s="16">
        <v>100.38961645981317</v>
      </c>
      <c r="B1193" s="15">
        <v>101.51979936330804</v>
      </c>
      <c r="C1193" s="15">
        <v>142.05722254693001</v>
      </c>
      <c r="D1193" s="15">
        <v>88.740750821847314</v>
      </c>
      <c r="E1193" s="15"/>
    </row>
    <row r="1194" spans="1:5" ht="15.75">
      <c r="A1194" s="16">
        <v>92.610840966392516</v>
      </c>
      <c r="B1194" s="15">
        <v>58.047116614920924</v>
      </c>
      <c r="C1194" s="15">
        <v>148.9086061814703</v>
      </c>
      <c r="D1194" s="15">
        <v>58.484417673730604</v>
      </c>
      <c r="E1194" s="15"/>
    </row>
    <row r="1195" spans="1:5" ht="15.75">
      <c r="A1195" s="16">
        <v>102.68578222818405</v>
      </c>
      <c r="B1195" s="15">
        <v>104.76554570232679</v>
      </c>
      <c r="C1195" s="15">
        <v>91.338628544042422</v>
      </c>
      <c r="D1195" s="15">
        <v>89.133943456437237</v>
      </c>
      <c r="E1195" s="15"/>
    </row>
    <row r="1196" spans="1:5" ht="15.75">
      <c r="A1196" s="16">
        <v>90.587993157532765</v>
      </c>
      <c r="B1196" s="15">
        <v>84.410266940244583</v>
      </c>
      <c r="C1196" s="15">
        <v>139.85497932103499</v>
      </c>
      <c r="D1196" s="15">
        <v>81.93704767496115</v>
      </c>
      <c r="E1196" s="15"/>
    </row>
    <row r="1197" spans="1:5" ht="15.75">
      <c r="A1197" s="16">
        <v>103.98008917406401</v>
      </c>
      <c r="B1197" s="15">
        <v>118.8497610194247</v>
      </c>
      <c r="C1197" s="15">
        <v>128.74960428826512</v>
      </c>
      <c r="D1197" s="15">
        <v>73.087135766064648</v>
      </c>
      <c r="E1197" s="15"/>
    </row>
    <row r="1198" spans="1:5" ht="15.75">
      <c r="A1198" s="16">
        <v>90.982147682643699</v>
      </c>
      <c r="B1198" s="15">
        <v>101.26609290279589</v>
      </c>
      <c r="C1198" s="15">
        <v>112.67653198505059</v>
      </c>
      <c r="D1198" s="15">
        <v>90.011221676979858</v>
      </c>
      <c r="E1198" s="15"/>
    </row>
    <row r="1199" spans="1:5" ht="15.75">
      <c r="A1199" s="16">
        <v>101.19841580638536</v>
      </c>
      <c r="B1199" s="15">
        <v>93.578195470320225</v>
      </c>
      <c r="C1199" s="15">
        <v>138.34155308243226</v>
      </c>
      <c r="D1199" s="15">
        <v>118.96914671075933</v>
      </c>
      <c r="E1199" s="15"/>
    </row>
    <row r="1200" spans="1:5" ht="15.75">
      <c r="A1200" s="16">
        <v>116.85164872455402</v>
      </c>
      <c r="B1200" s="15">
        <v>79.325300262161136</v>
      </c>
      <c r="C1200" s="15">
        <v>119.12096808288766</v>
      </c>
      <c r="D1200" s="15">
        <v>106.94535598285029</v>
      </c>
      <c r="E1200" s="15"/>
    </row>
    <row r="1201" spans="1:5" ht="15.75">
      <c r="A1201" s="16">
        <v>122.00043112227945</v>
      </c>
      <c r="B1201" s="15">
        <v>120.98111626190757</v>
      </c>
      <c r="C1201" s="15">
        <v>118.37689197697046</v>
      </c>
      <c r="D1201" s="15">
        <v>115.73975015935503</v>
      </c>
      <c r="E1201" s="15"/>
    </row>
    <row r="1202" spans="1:5" ht="15.75">
      <c r="A1202" s="16">
        <v>106.69058330652206</v>
      </c>
      <c r="B1202" s="15">
        <v>100.07170235554099</v>
      </c>
      <c r="C1202" s="15">
        <v>107.76040524513633</v>
      </c>
      <c r="D1202" s="15">
        <v>106.56717831645892</v>
      </c>
      <c r="E1202" s="15"/>
    </row>
    <row r="1203" spans="1:5" ht="15.75">
      <c r="A1203" s="16">
        <v>99.382782175189277</v>
      </c>
      <c r="B1203" s="15">
        <v>110.72106322180844</v>
      </c>
      <c r="C1203" s="15">
        <v>90.875068409593496</v>
      </c>
      <c r="D1203" s="15">
        <v>104.27445089883349</v>
      </c>
      <c r="E1203" s="15"/>
    </row>
    <row r="1204" spans="1:5" ht="15.75">
      <c r="A1204" s="16">
        <v>91.189369820290267</v>
      </c>
      <c r="B1204" s="15">
        <v>106.15502397792511</v>
      </c>
      <c r="C1204" s="15">
        <v>105.59099940014107</v>
      </c>
      <c r="D1204" s="15">
        <v>78.701293610953371</v>
      </c>
      <c r="E1204" s="15"/>
    </row>
    <row r="1205" spans="1:5" ht="15.75">
      <c r="A1205" s="16">
        <v>103.59527811835392</v>
      </c>
      <c r="B1205" s="15">
        <v>107.98507845601648</v>
      </c>
      <c r="C1205" s="15">
        <v>109.1585988792815</v>
      </c>
      <c r="D1205" s="15">
        <v>101.06627386850278</v>
      </c>
      <c r="E1205" s="15"/>
    </row>
    <row r="1206" spans="1:5" ht="15.75">
      <c r="A1206" s="16">
        <v>104.16342794699176</v>
      </c>
      <c r="B1206" s="15">
        <v>66.368792032824331</v>
      </c>
      <c r="C1206" s="15">
        <v>154.00379368583685</v>
      </c>
      <c r="D1206" s="15">
        <v>75.471726698231123</v>
      </c>
      <c r="E1206" s="15"/>
    </row>
    <row r="1207" spans="1:5" ht="15.75">
      <c r="A1207" s="16">
        <v>84.433050464986081</v>
      </c>
      <c r="B1207" s="15">
        <v>105.16167988098459</v>
      </c>
      <c r="C1207" s="15">
        <v>163.296866226068</v>
      </c>
      <c r="D1207" s="15">
        <v>57.278026289458239</v>
      </c>
      <c r="E1207" s="15"/>
    </row>
    <row r="1208" spans="1:5" ht="15.75">
      <c r="A1208" s="16">
        <v>94.333452784132987</v>
      </c>
      <c r="B1208" s="15">
        <v>97.158130447388658</v>
      </c>
      <c r="C1208" s="15">
        <v>114.66278088864215</v>
      </c>
      <c r="D1208" s="15">
        <v>85.552585785796964</v>
      </c>
      <c r="E1208" s="15"/>
    </row>
    <row r="1209" spans="1:5" ht="15.75">
      <c r="A1209" s="16">
        <v>106.67017638048151</v>
      </c>
      <c r="B1209" s="15">
        <v>76.769648405706903</v>
      </c>
      <c r="C1209" s="15">
        <v>134.66744215225503</v>
      </c>
      <c r="D1209" s="15">
        <v>63.234722945855992</v>
      </c>
      <c r="E1209" s="15"/>
    </row>
    <row r="1210" spans="1:5" ht="15.75">
      <c r="A1210" s="16">
        <v>112.67645463366307</v>
      </c>
      <c r="B1210" s="15">
        <v>89.893621798216827</v>
      </c>
      <c r="C1210" s="15">
        <v>140.33233652094736</v>
      </c>
      <c r="D1210" s="15">
        <v>131.39463483105942</v>
      </c>
      <c r="E1210" s="15"/>
    </row>
    <row r="1211" spans="1:5" ht="15.75">
      <c r="A1211" s="16">
        <v>98.498301044634218</v>
      </c>
      <c r="B1211" s="15">
        <v>106.66532406387432</v>
      </c>
      <c r="C1211" s="15">
        <v>112.50507267184275</v>
      </c>
      <c r="D1211" s="15">
        <v>98.368828914323103</v>
      </c>
      <c r="E1211" s="15"/>
    </row>
    <row r="1212" spans="1:5" ht="15.75">
      <c r="A1212" s="16">
        <v>92.476869215721536</v>
      </c>
      <c r="B1212" s="15">
        <v>100.77982362500961</v>
      </c>
      <c r="C1212" s="15">
        <v>118.20280042082345</v>
      </c>
      <c r="D1212" s="15">
        <v>67.860683993166049</v>
      </c>
      <c r="E1212" s="15"/>
    </row>
    <row r="1213" spans="1:5" ht="15.75">
      <c r="A1213" s="16">
        <v>106.86396860680816</v>
      </c>
      <c r="B1213" s="15">
        <v>92.202486323634503</v>
      </c>
      <c r="C1213" s="15">
        <v>117.18444541191388</v>
      </c>
      <c r="D1213" s="15">
        <v>129.64261542072677</v>
      </c>
      <c r="E1213" s="15"/>
    </row>
    <row r="1214" spans="1:5" ht="15.75">
      <c r="A1214" s="16">
        <v>104.72978233719346</v>
      </c>
      <c r="B1214" s="15">
        <v>119.2875846415177</v>
      </c>
      <c r="C1214" s="15">
        <v>158.83865077296946</v>
      </c>
      <c r="D1214" s="15">
        <v>92.779971651486903</v>
      </c>
      <c r="E1214" s="15"/>
    </row>
    <row r="1215" spans="1:5" ht="15.75">
      <c r="A1215" s="16">
        <v>92.33777279900437</v>
      </c>
      <c r="B1215" s="15">
        <v>109.10140639976476</v>
      </c>
      <c r="C1215" s="15">
        <v>127.20081214536663</v>
      </c>
      <c r="D1215" s="15">
        <v>68.352447673055394</v>
      </c>
      <c r="E1215" s="15"/>
    </row>
    <row r="1216" spans="1:5" ht="15.75">
      <c r="A1216" s="16">
        <v>100.20871832154512</v>
      </c>
      <c r="B1216" s="15">
        <v>112.91531087287012</v>
      </c>
      <c r="C1216" s="15">
        <v>131.23547347308886</v>
      </c>
      <c r="D1216" s="15">
        <v>124.06884546508081</v>
      </c>
      <c r="E1216" s="15"/>
    </row>
    <row r="1217" spans="1:5" ht="15.75">
      <c r="A1217" s="16">
        <v>114.40940843733074</v>
      </c>
      <c r="B1217" s="15">
        <v>98.390048301445177</v>
      </c>
      <c r="C1217" s="15">
        <v>123.01661926088627</v>
      </c>
      <c r="D1217" s="15">
        <v>104.2400047603337</v>
      </c>
      <c r="E1217" s="15"/>
    </row>
    <row r="1218" spans="1:5" ht="15.75">
      <c r="A1218" s="16">
        <v>101.47697507242128</v>
      </c>
      <c r="B1218" s="15">
        <v>96.18539154306518</v>
      </c>
      <c r="C1218" s="15">
        <v>143.97600692988135</v>
      </c>
      <c r="D1218" s="15">
        <v>102.47486890938831</v>
      </c>
      <c r="E1218" s="15"/>
    </row>
    <row r="1219" spans="1:5" ht="15.75">
      <c r="A1219" s="16">
        <v>97.737233147887537</v>
      </c>
      <c r="B1219" s="15">
        <v>76.862786975061681</v>
      </c>
      <c r="C1219" s="15">
        <v>150.73536656377087</v>
      </c>
      <c r="D1219" s="15">
        <v>91.187170265817485</v>
      </c>
      <c r="E1219" s="15"/>
    </row>
    <row r="1220" spans="1:5" ht="15.75">
      <c r="A1220" s="16">
        <v>118.14001309185187</v>
      </c>
      <c r="B1220" s="15">
        <v>96.568939632425099</v>
      </c>
      <c r="C1220" s="15">
        <v>123.24005336214441</v>
      </c>
      <c r="D1220" s="15">
        <v>87.283388991357924</v>
      </c>
      <c r="E1220" s="15"/>
    </row>
    <row r="1221" spans="1:5" ht="15.75">
      <c r="A1221" s="16">
        <v>85.453710762214996</v>
      </c>
      <c r="B1221" s="15">
        <v>95.913336735924304</v>
      </c>
      <c r="C1221" s="15">
        <v>115.24997076188583</v>
      </c>
      <c r="D1221" s="15">
        <v>87.759130196963042</v>
      </c>
      <c r="E1221" s="15"/>
    </row>
    <row r="1222" spans="1:5" ht="15.75">
      <c r="A1222" s="16">
        <v>86.580266944770301</v>
      </c>
      <c r="B1222" s="15">
        <v>81.646411005073105</v>
      </c>
      <c r="C1222" s="15">
        <v>145.20762877439211</v>
      </c>
      <c r="D1222" s="15">
        <v>93.147206886931144</v>
      </c>
      <c r="E1222" s="15"/>
    </row>
    <row r="1223" spans="1:5" ht="15.75">
      <c r="A1223" s="16">
        <v>94.239422334317169</v>
      </c>
      <c r="B1223" s="15">
        <v>95.947268378472472</v>
      </c>
      <c r="C1223" s="15">
        <v>102.83450673541097</v>
      </c>
      <c r="D1223" s="15">
        <v>97.603913533026798</v>
      </c>
      <c r="E1223" s="15"/>
    </row>
    <row r="1224" spans="1:5" ht="15.75">
      <c r="A1224" s="16">
        <v>112.96653618507548</v>
      </c>
      <c r="B1224" s="15">
        <v>92.582763002332058</v>
      </c>
      <c r="C1224" s="15">
        <v>155.1274000114006</v>
      </c>
      <c r="D1224" s="15">
        <v>112.20833375919028</v>
      </c>
      <c r="E1224" s="15"/>
    </row>
    <row r="1225" spans="1:5" ht="15.75">
      <c r="A1225" s="16">
        <v>97.206262091992812</v>
      </c>
      <c r="B1225" s="15">
        <v>100.83906982769122</v>
      </c>
      <c r="C1225" s="15">
        <v>165.87433229472595</v>
      </c>
      <c r="D1225" s="15">
        <v>84.152519431148676</v>
      </c>
      <c r="E1225" s="15"/>
    </row>
    <row r="1226" spans="1:5" ht="15.75">
      <c r="A1226" s="16">
        <v>94.30199253720275</v>
      </c>
      <c r="B1226" s="15">
        <v>116.44712661172321</v>
      </c>
      <c r="C1226" s="15">
        <v>138.77053215319393</v>
      </c>
      <c r="D1226" s="15">
        <v>66.568092346449248</v>
      </c>
      <c r="E1226" s="15"/>
    </row>
    <row r="1227" spans="1:5" ht="15.75">
      <c r="A1227" s="16">
        <v>108.97796535645057</v>
      </c>
      <c r="B1227" s="15">
        <v>81.008341249889781</v>
      </c>
      <c r="C1227" s="15">
        <v>110.68460670359173</v>
      </c>
      <c r="D1227" s="15">
        <v>93.314839507917213</v>
      </c>
      <c r="E1227" s="15"/>
    </row>
    <row r="1228" spans="1:5" ht="15.75">
      <c r="A1228" s="16">
        <v>99.035589064817486</v>
      </c>
      <c r="B1228" s="15">
        <v>121.73877251263434</v>
      </c>
      <c r="C1228" s="15">
        <v>113.85634128843094</v>
      </c>
      <c r="D1228" s="15">
        <v>113.04947490453401</v>
      </c>
      <c r="E1228" s="15"/>
    </row>
    <row r="1229" spans="1:5" ht="15.75">
      <c r="A1229" s="16">
        <v>104.31009739912724</v>
      </c>
      <c r="B1229" s="15">
        <v>112.34847200032618</v>
      </c>
      <c r="C1229" s="15">
        <v>77.515562320320441</v>
      </c>
      <c r="D1229" s="15">
        <v>94.438264142161188</v>
      </c>
      <c r="E1229" s="15"/>
    </row>
    <row r="1230" spans="1:5" ht="15.75">
      <c r="A1230" s="16">
        <v>105.34081144985521</v>
      </c>
      <c r="B1230" s="15">
        <v>129.99916396720437</v>
      </c>
      <c r="C1230" s="15">
        <v>118.66530093775509</v>
      </c>
      <c r="D1230" s="15">
        <v>88.515658356760696</v>
      </c>
      <c r="E1230" s="15"/>
    </row>
    <row r="1231" spans="1:5" ht="15.75">
      <c r="A1231" s="16">
        <v>93.356012495411278</v>
      </c>
      <c r="B1231" s="15">
        <v>117.76452983386889</v>
      </c>
      <c r="C1231" s="15">
        <v>141.63973646097929</v>
      </c>
      <c r="D1231" s="15">
        <v>120.30765263091894</v>
      </c>
      <c r="E1231" s="15"/>
    </row>
    <row r="1232" spans="1:5" ht="15.75">
      <c r="A1232" s="16">
        <v>101.73416066903087</v>
      </c>
      <c r="B1232" s="15">
        <v>107.78244952371665</v>
      </c>
      <c r="C1232" s="15">
        <v>104.09453979804653</v>
      </c>
      <c r="D1232" s="15">
        <v>65.301197857456827</v>
      </c>
      <c r="E1232" s="15"/>
    </row>
    <row r="1233" spans="1:5" ht="15.75">
      <c r="A1233" s="16">
        <v>93.145900116275016</v>
      </c>
      <c r="B1233" s="15">
        <v>93.992130271436736</v>
      </c>
      <c r="C1233" s="15">
        <v>96.634387860808602</v>
      </c>
      <c r="D1233" s="15">
        <v>89.209943976703698</v>
      </c>
      <c r="E1233" s="15"/>
    </row>
    <row r="1234" spans="1:5" ht="15.75">
      <c r="A1234" s="16">
        <v>114.18230703626477</v>
      </c>
      <c r="B1234" s="15">
        <v>100.92301587184807</v>
      </c>
      <c r="C1234" s="15">
        <v>113.25782451814916</v>
      </c>
      <c r="D1234" s="15">
        <v>135.44066859834061</v>
      </c>
      <c r="E1234" s="15"/>
    </row>
    <row r="1235" spans="1:5" ht="15.75">
      <c r="A1235" s="16">
        <v>105.20491439161219</v>
      </c>
      <c r="B1235" s="15">
        <v>102.438668318689</v>
      </c>
      <c r="C1235" s="15">
        <v>117.39206428933926</v>
      </c>
      <c r="D1235" s="15">
        <v>86.939552462729353</v>
      </c>
      <c r="E1235" s="15"/>
    </row>
    <row r="1236" spans="1:5" ht="15.75">
      <c r="A1236" s="16">
        <v>91.063071319899791</v>
      </c>
      <c r="B1236" s="15">
        <v>105.81488924399309</v>
      </c>
      <c r="C1236" s="15">
        <v>102.24224370566617</v>
      </c>
      <c r="D1236" s="15">
        <v>96.014774910548795</v>
      </c>
      <c r="E1236" s="15"/>
    </row>
    <row r="1237" spans="1:5" ht="15.75">
      <c r="A1237" s="16">
        <v>91.662353557558163</v>
      </c>
      <c r="B1237" s="15">
        <v>82.270725018480562</v>
      </c>
      <c r="C1237" s="15">
        <v>103.60976479262831</v>
      </c>
      <c r="D1237" s="15">
        <v>83.116841616038073</v>
      </c>
      <c r="E1237" s="15"/>
    </row>
    <row r="1238" spans="1:5" ht="15.75">
      <c r="A1238" s="16">
        <v>103.00046109555296</v>
      </c>
      <c r="B1238" s="15">
        <v>99.602496265907803</v>
      </c>
      <c r="C1238" s="15">
        <v>111.05842568358639</v>
      </c>
      <c r="D1238" s="15">
        <v>140.41154486938581</v>
      </c>
      <c r="E1238" s="15"/>
    </row>
    <row r="1239" spans="1:5" ht="15.75">
      <c r="A1239" s="16">
        <v>107.58184393339434</v>
      </c>
      <c r="B1239" s="15">
        <v>81.441796734685568</v>
      </c>
      <c r="C1239" s="15">
        <v>127.64955807688807</v>
      </c>
      <c r="D1239" s="15">
        <v>120.26156860313222</v>
      </c>
      <c r="E1239" s="15"/>
    </row>
    <row r="1240" spans="1:5" ht="15.75">
      <c r="A1240" s="16">
        <v>100.98410992640652</v>
      </c>
      <c r="B1240" s="15">
        <v>106.78996999312176</v>
      </c>
      <c r="C1240" s="15">
        <v>114.77855397291705</v>
      </c>
      <c r="D1240" s="15">
        <v>85.044122429627578</v>
      </c>
      <c r="E1240" s="15"/>
    </row>
    <row r="1241" spans="1:5" ht="15.75">
      <c r="A1241" s="16">
        <v>111.4132640192679</v>
      </c>
      <c r="B1241" s="15">
        <v>88.953635254290475</v>
      </c>
      <c r="C1241" s="15">
        <v>146.46772077512651</v>
      </c>
      <c r="D1241" s="15">
        <v>63.90322871283729</v>
      </c>
      <c r="E1241" s="15"/>
    </row>
    <row r="1242" spans="1:5" ht="15.75">
      <c r="A1242" s="16">
        <v>103.27857403118514</v>
      </c>
      <c r="B1242" s="15">
        <v>107.37899853263002</v>
      </c>
      <c r="C1242" s="15">
        <v>137.02292256409123</v>
      </c>
      <c r="D1242" s="15">
        <v>96.285205350858405</v>
      </c>
      <c r="E1242" s="15"/>
    </row>
    <row r="1243" spans="1:5" ht="15.75">
      <c r="A1243" s="16">
        <v>114.20196117589967</v>
      </c>
      <c r="B1243" s="15">
        <v>79.630598559168675</v>
      </c>
      <c r="C1243" s="15">
        <v>150.48662872900422</v>
      </c>
      <c r="D1243" s="15">
        <v>102.10299243707368</v>
      </c>
      <c r="E1243" s="15"/>
    </row>
    <row r="1244" spans="1:5" ht="15.75">
      <c r="A1244" s="16">
        <v>85.555106179702989</v>
      </c>
      <c r="B1244" s="15">
        <v>98.710904831284552</v>
      </c>
      <c r="C1244" s="15">
        <v>110.31177191475763</v>
      </c>
      <c r="D1244" s="15">
        <v>79.687612038901534</v>
      </c>
      <c r="E1244" s="15"/>
    </row>
    <row r="1245" spans="1:5" ht="15.75">
      <c r="A1245" s="16">
        <v>104.09819650590748</v>
      </c>
      <c r="B1245" s="15">
        <v>105.7684810527121</v>
      </c>
      <c r="C1245" s="15">
        <v>129.62120968328463</v>
      </c>
      <c r="D1245" s="15">
        <v>92.924833010704333</v>
      </c>
      <c r="E1245" s="15"/>
    </row>
    <row r="1246" spans="1:5" ht="15.75">
      <c r="A1246" s="16">
        <v>106.83660325560709</v>
      </c>
      <c r="B1246" s="15">
        <v>97.465251847330592</v>
      </c>
      <c r="C1246" s="15">
        <v>107.10256856280012</v>
      </c>
      <c r="D1246" s="15">
        <v>77.351848891913733</v>
      </c>
      <c r="E1246" s="15"/>
    </row>
    <row r="1247" spans="1:5" ht="15.75">
      <c r="A1247" s="16">
        <v>99.453073417441828</v>
      </c>
      <c r="B1247" s="15">
        <v>101.75097135596047</v>
      </c>
      <c r="C1247" s="15">
        <v>131.02713153384684</v>
      </c>
      <c r="D1247" s="15">
        <v>122.0503394644993</v>
      </c>
      <c r="E1247" s="15"/>
    </row>
    <row r="1248" spans="1:5" ht="15.75">
      <c r="A1248" s="16">
        <v>97.716627903201925</v>
      </c>
      <c r="B1248" s="15">
        <v>103.90244215637381</v>
      </c>
      <c r="C1248" s="15">
        <v>115.49098178352892</v>
      </c>
      <c r="D1248" s="15">
        <v>79.09624890596092</v>
      </c>
      <c r="E1248" s="15"/>
    </row>
    <row r="1249" spans="1:5" ht="15.75">
      <c r="A1249" s="16">
        <v>103.75978801298515</v>
      </c>
      <c r="B1249" s="15">
        <v>114.29490398138</v>
      </c>
      <c r="C1249" s="15">
        <v>136.51540418954369</v>
      </c>
      <c r="D1249" s="15">
        <v>107.3998020873205</v>
      </c>
      <c r="E1249" s="15"/>
    </row>
    <row r="1250" spans="1:5" ht="15.75">
      <c r="A1250" s="16">
        <v>86.806909058998372</v>
      </c>
      <c r="B1250" s="15">
        <v>82.28379233799501</v>
      </c>
      <c r="C1250" s="15">
        <v>117.71282612256186</v>
      </c>
      <c r="D1250" s="15">
        <v>56.486840171521635</v>
      </c>
      <c r="E1250" s="15"/>
    </row>
    <row r="1251" spans="1:5" ht="15.75">
      <c r="A1251" s="16">
        <v>106.61328069901401</v>
      </c>
      <c r="B1251" s="15">
        <v>89.039145464914782</v>
      </c>
      <c r="C1251" s="15">
        <v>143.95528353589384</v>
      </c>
      <c r="D1251" s="15">
        <v>93.924087877218199</v>
      </c>
      <c r="E1251" s="15"/>
    </row>
    <row r="1252" spans="1:5" ht="15.75">
      <c r="A1252" s="16">
        <v>93.463281702702261</v>
      </c>
      <c r="B1252" s="15">
        <v>86.817293890283054</v>
      </c>
      <c r="C1252" s="15">
        <v>151.31173346052265</v>
      </c>
      <c r="D1252" s="15">
        <v>87.160771304218088</v>
      </c>
      <c r="E1252" s="15"/>
    </row>
    <row r="1253" spans="1:5" ht="15.75">
      <c r="A1253" s="16">
        <v>92.803630495444622</v>
      </c>
      <c r="B1253" s="15">
        <v>92.05982741031562</v>
      </c>
      <c r="C1253" s="15">
        <v>143.52035178357028</v>
      </c>
      <c r="D1253" s="15">
        <v>87.85482636890265</v>
      </c>
      <c r="E1253" s="15"/>
    </row>
    <row r="1254" spans="1:5" ht="15.75">
      <c r="A1254" s="16">
        <v>98.098120891086182</v>
      </c>
      <c r="B1254" s="15">
        <v>75.727407460425411</v>
      </c>
      <c r="C1254" s="15">
        <v>136.32046248529264</v>
      </c>
      <c r="D1254" s="15">
        <v>73.972842248826964</v>
      </c>
      <c r="E1254" s="15"/>
    </row>
    <row r="1255" spans="1:5" ht="15.75">
      <c r="A1255" s="16">
        <v>99.408494728385222</v>
      </c>
      <c r="B1255" s="15">
        <v>98.352272126425078</v>
      </c>
      <c r="C1255" s="15">
        <v>97.94494913672338</v>
      </c>
      <c r="D1255" s="15">
        <v>94.234671004846859</v>
      </c>
      <c r="E1255" s="15"/>
    </row>
    <row r="1256" spans="1:5" ht="15.75">
      <c r="A1256" s="16">
        <v>99.203861105542046</v>
      </c>
      <c r="B1256" s="15">
        <v>100.20769963236944</v>
      </c>
      <c r="C1256" s="15">
        <v>133.25744378784634</v>
      </c>
      <c r="D1256" s="15">
        <v>43.719484213858095</v>
      </c>
      <c r="E1256" s="15"/>
    </row>
    <row r="1257" spans="1:5" ht="15.75">
      <c r="A1257" s="16">
        <v>115.12974822426827</v>
      </c>
      <c r="B1257" s="15">
        <v>79.352305763541153</v>
      </c>
      <c r="C1257" s="15">
        <v>143.00208358688451</v>
      </c>
      <c r="D1257" s="15">
        <v>108.45625759413338</v>
      </c>
      <c r="E1257" s="15"/>
    </row>
    <row r="1258" spans="1:5" ht="15.75">
      <c r="A1258" s="16">
        <v>90.894064628378146</v>
      </c>
      <c r="B1258" s="15">
        <v>112.81348137914051</v>
      </c>
      <c r="C1258" s="15">
        <v>151.07027297179911</v>
      </c>
      <c r="D1258" s="15">
        <v>80.607972160640884</v>
      </c>
      <c r="E1258" s="15"/>
    </row>
    <row r="1259" spans="1:5" ht="15.75">
      <c r="A1259" s="16">
        <v>100.54102242566501</v>
      </c>
      <c r="B1259" s="15">
        <v>95.771021315050575</v>
      </c>
      <c r="C1259" s="15">
        <v>113.79815688832764</v>
      </c>
      <c r="D1259" s="15">
        <v>72.697316435613857</v>
      </c>
      <c r="E1259" s="15"/>
    </row>
    <row r="1260" spans="1:5" ht="15.75">
      <c r="A1260" s="16">
        <v>121.15565958814614</v>
      </c>
      <c r="B1260" s="15">
        <v>107.74392444498062</v>
      </c>
      <c r="C1260" s="15">
        <v>123.63240196643801</v>
      </c>
      <c r="D1260" s="15">
        <v>84.015914598188601</v>
      </c>
      <c r="E1260" s="15"/>
    </row>
    <row r="1261" spans="1:5" ht="15.75">
      <c r="A1261" s="16">
        <v>103.94946461852896</v>
      </c>
      <c r="B1261" s="15">
        <v>111.30895993603076</v>
      </c>
      <c r="C1261" s="15">
        <v>115.44982655553895</v>
      </c>
      <c r="D1261" s="15">
        <v>136.70431501529947</v>
      </c>
      <c r="E1261" s="15"/>
    </row>
    <row r="1262" spans="1:5" ht="15.75">
      <c r="A1262" s="16">
        <v>104.72585653730562</v>
      </c>
      <c r="B1262" s="15">
        <v>109.34831380016021</v>
      </c>
      <c r="C1262" s="15">
        <v>163.24196348589339</v>
      </c>
      <c r="D1262" s="15">
        <v>98.058945590230451</v>
      </c>
      <c r="E1262" s="15"/>
    </row>
    <row r="1263" spans="1:5" ht="15.75">
      <c r="A1263" s="16">
        <v>99.494627893056986</v>
      </c>
      <c r="B1263" s="15">
        <v>84.838518310169775</v>
      </c>
      <c r="C1263" s="15">
        <v>153.30311655720266</v>
      </c>
      <c r="D1263" s="15">
        <v>62.34871541753364</v>
      </c>
      <c r="E1263" s="15"/>
    </row>
    <row r="1264" spans="1:5" ht="15.75">
      <c r="A1264" s="16">
        <v>118.5565958640268</v>
      </c>
      <c r="B1264" s="15">
        <v>84.277735931897269</v>
      </c>
      <c r="C1264" s="15">
        <v>138.92311540778337</v>
      </c>
      <c r="D1264" s="15">
        <v>99.563357871267044</v>
      </c>
      <c r="E1264" s="15"/>
    </row>
    <row r="1265" spans="1:5" ht="15.75">
      <c r="A1265" s="16">
        <v>82.731208056549121</v>
      </c>
      <c r="B1265" s="15">
        <v>120.39921512778164</v>
      </c>
      <c r="C1265" s="15">
        <v>117.35175256061439</v>
      </c>
      <c r="D1265" s="15">
        <v>98.861566395930822</v>
      </c>
      <c r="E1265" s="15"/>
    </row>
    <row r="1266" spans="1:5" ht="15.75">
      <c r="A1266" s="16">
        <v>83.594785920757886</v>
      </c>
      <c r="B1266" s="15">
        <v>99.525299369565801</v>
      </c>
      <c r="C1266" s="15">
        <v>108.23376478788873</v>
      </c>
      <c r="D1266" s="15">
        <v>59.383165325931486</v>
      </c>
      <c r="E1266" s="15"/>
    </row>
    <row r="1267" spans="1:5" ht="15.75">
      <c r="A1267" s="16">
        <v>95.981692280309971</v>
      </c>
      <c r="B1267" s="15">
        <v>116.20746928927019</v>
      </c>
      <c r="C1267" s="15">
        <v>114.44417677637944</v>
      </c>
      <c r="D1267" s="15">
        <v>76.889465078500052</v>
      </c>
      <c r="E1267" s="15"/>
    </row>
    <row r="1268" spans="1:5" ht="15.75">
      <c r="A1268" s="16">
        <v>105.22696257888811</v>
      </c>
      <c r="B1268" s="15">
        <v>110.04283767125003</v>
      </c>
      <c r="C1268" s="15">
        <v>128.38193833721903</v>
      </c>
      <c r="D1268" s="15">
        <v>101.3308069580944</v>
      </c>
      <c r="E1268" s="15"/>
    </row>
    <row r="1269" spans="1:5" ht="15.75">
      <c r="A1269" s="16">
        <v>95.684184456649746</v>
      </c>
      <c r="B1269" s="15">
        <v>92.543863727405551</v>
      </c>
      <c r="C1269" s="15">
        <v>122.02811341189204</v>
      </c>
      <c r="D1269" s="15">
        <v>80.666711807174352</v>
      </c>
      <c r="E1269" s="15"/>
    </row>
    <row r="1270" spans="1:5" ht="15.75">
      <c r="A1270" s="16">
        <v>97.280858319982144</v>
      </c>
      <c r="B1270" s="15">
        <v>105.69222482531018</v>
      </c>
      <c r="C1270" s="15">
        <v>111.3102612238265</v>
      </c>
      <c r="D1270" s="15">
        <v>97.85001799790507</v>
      </c>
      <c r="E1270" s="15"/>
    </row>
    <row r="1271" spans="1:5" ht="15.75">
      <c r="A1271" s="16">
        <v>103.36531972507714</v>
      </c>
      <c r="B1271" s="15">
        <v>119.68797801563937</v>
      </c>
      <c r="C1271" s="15">
        <v>120.73288988691502</v>
      </c>
      <c r="D1271" s="15">
        <v>80.675432090663435</v>
      </c>
      <c r="E1271" s="15"/>
    </row>
    <row r="1272" spans="1:5" ht="15.75">
      <c r="A1272" s="16">
        <v>96.237849497987327</v>
      </c>
      <c r="B1272" s="15">
        <v>112.22588779023681</v>
      </c>
      <c r="C1272" s="15">
        <v>109.04437228362553</v>
      </c>
      <c r="D1272" s="15">
        <v>76.199326322586103</v>
      </c>
      <c r="E1272" s="15"/>
    </row>
    <row r="1273" spans="1:5" ht="15.75">
      <c r="A1273" s="16">
        <v>111.04465541527588</v>
      </c>
      <c r="B1273" s="15">
        <v>74.817846181792902</v>
      </c>
      <c r="C1273" s="15">
        <v>147.78591053155878</v>
      </c>
      <c r="D1273" s="15">
        <v>58.927611154251736</v>
      </c>
      <c r="E1273" s="15"/>
    </row>
    <row r="1274" spans="1:5" ht="15.75">
      <c r="A1274" s="16">
        <v>103.26224002060371</v>
      </c>
      <c r="B1274" s="15">
        <v>95.420565498648102</v>
      </c>
      <c r="C1274" s="15">
        <v>132.73535602767197</v>
      </c>
      <c r="D1274" s="15">
        <v>96.408807231716764</v>
      </c>
      <c r="E1274" s="15"/>
    </row>
    <row r="1275" spans="1:5" ht="15.75">
      <c r="A1275" s="16">
        <v>109.38550732126942</v>
      </c>
      <c r="B1275" s="15">
        <v>121.29121993536387</v>
      </c>
      <c r="C1275" s="15">
        <v>95.105571504637965</v>
      </c>
      <c r="D1275" s="15">
        <v>83.256677251773681</v>
      </c>
      <c r="E1275" s="15"/>
    </row>
    <row r="1276" spans="1:5" ht="15.75">
      <c r="A1276" s="16">
        <v>93.077824097895245</v>
      </c>
      <c r="B1276" s="15">
        <v>55.007231278244717</v>
      </c>
      <c r="C1276" s="15">
        <v>96.035075526293667</v>
      </c>
      <c r="D1276" s="15">
        <v>85.13696866316991</v>
      </c>
      <c r="E1276" s="15"/>
    </row>
    <row r="1277" spans="1:5" ht="15.75">
      <c r="A1277" s="16">
        <v>113.75454736202641</v>
      </c>
      <c r="B1277" s="15">
        <v>71.102216840080246</v>
      </c>
      <c r="C1277" s="15">
        <v>116.36529480123272</v>
      </c>
      <c r="D1277" s="15">
        <v>103.18225237691649</v>
      </c>
      <c r="E1277" s="15"/>
    </row>
    <row r="1278" spans="1:5" ht="15.75">
      <c r="A1278" s="16">
        <v>112.08659773499221</v>
      </c>
      <c r="B1278" s="15">
        <v>105.97045870307511</v>
      </c>
      <c r="C1278" s="15">
        <v>102.97017953366208</v>
      </c>
      <c r="D1278" s="15">
        <v>97.004110063585358</v>
      </c>
      <c r="E1278" s="15"/>
    </row>
    <row r="1279" spans="1:5" ht="15.75">
      <c r="A1279" s="16">
        <v>88.647279901158527</v>
      </c>
      <c r="B1279" s="15">
        <v>104.99075164523788</v>
      </c>
      <c r="C1279" s="15">
        <v>93.551085865874484</v>
      </c>
      <c r="D1279" s="15">
        <v>85.475095785091071</v>
      </c>
      <c r="E1279" s="15"/>
    </row>
    <row r="1280" spans="1:5" ht="15.75">
      <c r="A1280" s="16">
        <v>100.73383238856195</v>
      </c>
      <c r="B1280" s="15">
        <v>94.5431649525176</v>
      </c>
      <c r="C1280" s="15">
        <v>104.19002776317257</v>
      </c>
      <c r="D1280" s="15">
        <v>101.8612727103573</v>
      </c>
      <c r="E1280" s="15"/>
    </row>
    <row r="1281" spans="1:5" ht="15.75">
      <c r="A1281" s="16">
        <v>98.15148017626143</v>
      </c>
      <c r="B1281" s="15">
        <v>107.38797635281685</v>
      </c>
      <c r="C1281" s="15">
        <v>126.31578456043826</v>
      </c>
      <c r="D1281" s="15">
        <v>94.340079936677057</v>
      </c>
      <c r="E1281" s="15"/>
    </row>
    <row r="1282" spans="1:5" ht="15.75">
      <c r="A1282" s="16">
        <v>87.500368927982208</v>
      </c>
      <c r="B1282" s="15">
        <v>90.517665893150934</v>
      </c>
      <c r="C1282" s="15">
        <v>117.38744060239128</v>
      </c>
      <c r="D1282" s="15">
        <v>74.566500749062925</v>
      </c>
      <c r="E1282" s="15"/>
    </row>
    <row r="1283" spans="1:5" ht="15.75">
      <c r="A1283" s="16">
        <v>102.62204901568452</v>
      </c>
      <c r="B1283" s="15">
        <v>98.560533641466463</v>
      </c>
      <c r="C1283" s="15">
        <v>126.59216660035213</v>
      </c>
      <c r="D1283" s="15">
        <v>109.58293712579916</v>
      </c>
      <c r="E1283" s="15"/>
    </row>
    <row r="1284" spans="1:5" ht="15.75">
      <c r="A1284" s="16">
        <v>109.87497708300111</v>
      </c>
      <c r="B1284" s="15">
        <v>100.18957084782301</v>
      </c>
      <c r="C1284" s="15">
        <v>139.22603157732851</v>
      </c>
      <c r="D1284" s="15">
        <v>85.030695076886786</v>
      </c>
      <c r="E1284" s="15"/>
    </row>
    <row r="1285" spans="1:5" ht="15.75">
      <c r="A1285" s="16">
        <v>103.17884568909221</v>
      </c>
      <c r="B1285" s="15">
        <v>105.24700204863393</v>
      </c>
      <c r="C1285" s="15">
        <v>153.75158507433753</v>
      </c>
      <c r="D1285" s="15">
        <v>111.88472987425371</v>
      </c>
      <c r="E1285" s="15"/>
    </row>
    <row r="1286" spans="1:5" ht="15.75">
      <c r="A1286" s="16">
        <v>108.00466829008428</v>
      </c>
      <c r="B1286" s="15">
        <v>109.38857302398333</v>
      </c>
      <c r="C1286" s="15">
        <v>138.60151173321924</v>
      </c>
      <c r="D1286" s="15">
        <v>103.89120811172461</v>
      </c>
      <c r="E1286" s="15"/>
    </row>
    <row r="1287" spans="1:5" ht="15.75">
      <c r="A1287" s="16">
        <v>104.72807597515157</v>
      </c>
      <c r="B1287" s="15">
        <v>104.99403683292599</v>
      </c>
      <c r="C1287" s="15">
        <v>130.71784570542491</v>
      </c>
      <c r="D1287" s="15">
        <v>89.369808692543984</v>
      </c>
      <c r="E1287" s="15"/>
    </row>
    <row r="1288" spans="1:5" ht="15.75">
      <c r="A1288" s="16">
        <v>96.421065532672401</v>
      </c>
      <c r="B1288" s="15">
        <v>113.29503484183192</v>
      </c>
      <c r="C1288" s="15">
        <v>110.5686324256169</v>
      </c>
      <c r="D1288" s="15">
        <v>113.33532958250316</v>
      </c>
      <c r="E1288" s="15"/>
    </row>
    <row r="1289" spans="1:5" ht="15.75">
      <c r="A1289" s="16">
        <v>82.090128674371954</v>
      </c>
      <c r="B1289" s="15">
        <v>100.60323050385591</v>
      </c>
      <c r="C1289" s="15">
        <v>134.42747958604286</v>
      </c>
      <c r="D1289" s="15">
        <v>76.92368480986147</v>
      </c>
      <c r="E1289" s="15"/>
    </row>
    <row r="1290" spans="1:5" ht="15.75">
      <c r="A1290" s="16">
        <v>111.51828185868453</v>
      </c>
      <c r="B1290" s="15">
        <v>98.920904749724059</v>
      </c>
      <c r="C1290" s="15">
        <v>118.35081172197306</v>
      </c>
      <c r="D1290" s="15">
        <v>125.3143678319816</v>
      </c>
      <c r="E1290" s="15"/>
    </row>
    <row r="1291" spans="1:5" ht="15.75">
      <c r="A1291" s="16">
        <v>96.512694730654403</v>
      </c>
      <c r="B1291" s="15">
        <v>99.500964424356653</v>
      </c>
      <c r="C1291" s="15">
        <v>125.44076254963556</v>
      </c>
      <c r="D1291" s="15">
        <v>112.05949244445037</v>
      </c>
      <c r="E1291" s="15"/>
    </row>
    <row r="1292" spans="1:5" ht="15.75">
      <c r="A1292" s="16">
        <v>104.44710189776742</v>
      </c>
      <c r="B1292" s="15">
        <v>107.24001679355979</v>
      </c>
      <c r="C1292" s="15">
        <v>108.11866762381896</v>
      </c>
      <c r="D1292" s="15">
        <v>92.315404496423525</v>
      </c>
      <c r="E1292" s="15"/>
    </row>
    <row r="1293" spans="1:5" ht="15.75">
      <c r="A1293" s="16">
        <v>103.02501169093716</v>
      </c>
      <c r="B1293" s="15">
        <v>94.812831072323434</v>
      </c>
      <c r="C1293" s="15">
        <v>95.004255496638734</v>
      </c>
      <c r="D1293" s="15">
        <v>100.92214381916733</v>
      </c>
      <c r="E1293" s="15"/>
    </row>
    <row r="1294" spans="1:5" ht="15.75">
      <c r="A1294" s="16">
        <v>97.451598337335099</v>
      </c>
      <c r="B1294" s="15">
        <v>77.23910137403891</v>
      </c>
      <c r="C1294" s="15">
        <v>84.362187051630144</v>
      </c>
      <c r="D1294" s="15">
        <v>107.95099920341613</v>
      </c>
      <c r="E1294" s="15"/>
    </row>
    <row r="1295" spans="1:5" ht="15.75">
      <c r="A1295" s="16">
        <v>93.622570278432704</v>
      </c>
      <c r="B1295" s="15">
        <v>82.255726462085477</v>
      </c>
      <c r="C1295" s="15">
        <v>103.26122256663552</v>
      </c>
      <c r="D1295" s="15">
        <v>106.50844610936474</v>
      </c>
      <c r="E1295" s="15"/>
    </row>
    <row r="1296" spans="1:5" ht="15.75">
      <c r="A1296" s="16">
        <v>87.723975308512081</v>
      </c>
      <c r="B1296" s="15">
        <v>120.57871255482269</v>
      </c>
      <c r="C1296" s="15">
        <v>116.25617744102215</v>
      </c>
      <c r="D1296" s="15">
        <v>84.122762231635306</v>
      </c>
      <c r="E1296" s="15"/>
    </row>
    <row r="1297" spans="1:5" ht="15.75">
      <c r="A1297" s="16">
        <v>109.56984648124148</v>
      </c>
      <c r="B1297" s="15">
        <v>95.609516748970691</v>
      </c>
      <c r="C1297" s="15">
        <v>121.88855879759899</v>
      </c>
      <c r="D1297" s="15">
        <v>84.709683213594644</v>
      </c>
      <c r="E1297" s="15"/>
    </row>
    <row r="1298" spans="1:5" ht="15.75">
      <c r="A1298" s="16">
        <v>113.65792521104936</v>
      </c>
      <c r="B1298" s="15">
        <v>110.47599049508108</v>
      </c>
      <c r="C1298" s="15">
        <v>133.08032213865886</v>
      </c>
      <c r="D1298" s="15">
        <v>84.19935637934941</v>
      </c>
      <c r="E1298" s="15"/>
    </row>
    <row r="1299" spans="1:5" ht="15.75">
      <c r="A1299" s="16">
        <v>109.69123628655666</v>
      </c>
      <c r="B1299" s="15">
        <v>90.88661807400058</v>
      </c>
      <c r="C1299" s="15">
        <v>123.19824751100441</v>
      </c>
      <c r="D1299" s="15">
        <v>120.7038658475085</v>
      </c>
      <c r="E1299" s="15"/>
    </row>
    <row r="1300" spans="1:5" ht="15.75">
      <c r="A1300" s="16">
        <v>100.80789726249009</v>
      </c>
      <c r="B1300" s="15">
        <v>95.862852085195982</v>
      </c>
      <c r="C1300" s="15">
        <v>110.29786670645194</v>
      </c>
      <c r="D1300" s="15">
        <v>74.764677782246736</v>
      </c>
      <c r="E1300" s="15"/>
    </row>
    <row r="1301" spans="1:5" ht="15.75">
      <c r="A1301" s="16">
        <v>86.452389385902961</v>
      </c>
      <c r="B1301" s="15">
        <v>90.437860168327688</v>
      </c>
      <c r="C1301" s="15">
        <v>140.87723890327766</v>
      </c>
      <c r="D1301" s="15">
        <v>71.092790313520027</v>
      </c>
      <c r="E1301" s="15"/>
    </row>
    <row r="1302" spans="1:5" ht="15.75">
      <c r="A1302" s="16">
        <v>90.01479370011225</v>
      </c>
      <c r="B1302" s="15">
        <v>108.35124724420666</v>
      </c>
      <c r="C1302" s="15">
        <v>148.64133829738648</v>
      </c>
      <c r="D1302" s="15">
        <v>118.52883286457541</v>
      </c>
      <c r="E1302" s="15"/>
    </row>
    <row r="1303" spans="1:5" ht="15.75">
      <c r="A1303" s="16">
        <v>113.56998037658741</v>
      </c>
      <c r="B1303" s="15">
        <v>58.518246368981863</v>
      </c>
      <c r="C1303" s="15">
        <v>146.33799221085155</v>
      </c>
      <c r="D1303" s="15">
        <v>111.53112252194433</v>
      </c>
      <c r="E1303" s="15"/>
    </row>
    <row r="1304" spans="1:5" ht="15.75">
      <c r="A1304" s="16">
        <v>106.07997393365167</v>
      </c>
      <c r="B1304" s="15">
        <v>141.80927427154302</v>
      </c>
      <c r="C1304" s="15">
        <v>123.88808029854772</v>
      </c>
      <c r="D1304" s="15">
        <v>61.656746319562217</v>
      </c>
      <c r="E1304" s="15"/>
    </row>
    <row r="1305" spans="1:5" ht="15.75">
      <c r="A1305" s="16">
        <v>102.01161615245837</v>
      </c>
      <c r="B1305" s="15">
        <v>105.97395095036291</v>
      </c>
      <c r="C1305" s="15">
        <v>138.27522785709903</v>
      </c>
      <c r="D1305" s="15">
        <v>82.98465623375364</v>
      </c>
      <c r="E1305" s="15"/>
    </row>
    <row r="1306" spans="1:5" ht="15.75">
      <c r="A1306" s="16">
        <v>91.39914588269562</v>
      </c>
      <c r="B1306" s="15">
        <v>114.45254542758789</v>
      </c>
      <c r="C1306" s="15">
        <v>113.36089595920953</v>
      </c>
      <c r="D1306" s="15">
        <v>90.426400410512997</v>
      </c>
      <c r="E1306" s="15"/>
    </row>
    <row r="1307" spans="1:5" ht="15.75">
      <c r="A1307" s="16">
        <v>100.2256605544062</v>
      </c>
      <c r="B1307" s="15">
        <v>146.04956330649657</v>
      </c>
      <c r="C1307" s="15">
        <v>115.36239812025997</v>
      </c>
      <c r="D1307" s="15">
        <v>42.259126202174002</v>
      </c>
      <c r="E1307" s="15"/>
    </row>
    <row r="1308" spans="1:5" ht="15.75">
      <c r="A1308" s="16">
        <v>108.75498335375369</v>
      </c>
      <c r="B1308" s="15">
        <v>140.06855844289703</v>
      </c>
      <c r="C1308" s="15">
        <v>126.03094302011755</v>
      </c>
      <c r="D1308" s="15">
        <v>90.572286509006972</v>
      </c>
      <c r="E1308" s="15"/>
    </row>
    <row r="1309" spans="1:5" ht="15.75">
      <c r="A1309" s="16">
        <v>94.916930205107519</v>
      </c>
      <c r="B1309" s="15">
        <v>59.468451087758467</v>
      </c>
      <c r="C1309" s="15">
        <v>137.42964954912509</v>
      </c>
      <c r="D1309" s="15">
        <v>103.33891989285462</v>
      </c>
      <c r="E1309" s="15"/>
    </row>
    <row r="1310" spans="1:5" ht="15.75">
      <c r="A1310" s="16">
        <v>104.527200117451</v>
      </c>
      <c r="B1310" s="15">
        <v>117.22900826482032</v>
      </c>
      <c r="C1310" s="15">
        <v>139.9610950771887</v>
      </c>
      <c r="D1310" s="15">
        <v>130.67107757016174</v>
      </c>
      <c r="E1310" s="15"/>
    </row>
    <row r="1311" spans="1:5" ht="15.75">
      <c r="A1311" s="16">
        <v>82.834182584014115</v>
      </c>
      <c r="B1311" s="15">
        <v>136.43539792460615</v>
      </c>
      <c r="C1311" s="15">
        <v>144.34356792876315</v>
      </c>
      <c r="D1311" s="15">
        <v>42.3152191630777</v>
      </c>
      <c r="E1311" s="15"/>
    </row>
    <row r="1312" spans="1:5" ht="15.75">
      <c r="A1312" s="16">
        <v>104.90266443276255</v>
      </c>
      <c r="B1312" s="15">
        <v>81.844598063105423</v>
      </c>
      <c r="C1312" s="15">
        <v>119.46196272518819</v>
      </c>
      <c r="D1312" s="15">
        <v>108.95815920372911</v>
      </c>
      <c r="E1312" s="15"/>
    </row>
    <row r="1313" spans="1:5" ht="15.75">
      <c r="A1313" s="16">
        <v>92.378937242875736</v>
      </c>
      <c r="B1313" s="15">
        <v>101.32241391870025</v>
      </c>
      <c r="C1313" s="15">
        <v>106.48885141353617</v>
      </c>
      <c r="D1313" s="15">
        <v>98.585542448040542</v>
      </c>
      <c r="E1313" s="15"/>
    </row>
    <row r="1314" spans="1:5" ht="15.75">
      <c r="A1314" s="16">
        <v>90.433188193719616</v>
      </c>
      <c r="B1314" s="15">
        <v>92.64750422008774</v>
      </c>
      <c r="C1314" s="15">
        <v>170.24293936680692</v>
      </c>
      <c r="D1314" s="15">
        <v>92.282580421147031</v>
      </c>
      <c r="E1314" s="15"/>
    </row>
    <row r="1315" spans="1:5" ht="15.75">
      <c r="A1315" s="16">
        <v>99.081606696307745</v>
      </c>
      <c r="B1315" s="15">
        <v>107.41091527839899</v>
      </c>
      <c r="C1315" s="15">
        <v>115.57668944269608</v>
      </c>
      <c r="D1315" s="15">
        <v>81.29046737039971</v>
      </c>
      <c r="E1315" s="15"/>
    </row>
    <row r="1316" spans="1:5" ht="15.75">
      <c r="A1316" s="16">
        <v>97.774759851154158</v>
      </c>
      <c r="B1316" s="15">
        <v>105.74072373979106</v>
      </c>
      <c r="C1316" s="15">
        <v>138.65286017088465</v>
      </c>
      <c r="D1316" s="15">
        <v>126.9837987226822</v>
      </c>
      <c r="E1316" s="15"/>
    </row>
    <row r="1317" spans="1:5" ht="15.75">
      <c r="A1317" s="16">
        <v>103.41921750145957</v>
      </c>
      <c r="B1317" s="15">
        <v>115.76874093299807</v>
      </c>
      <c r="C1317" s="15">
        <v>163.44010750265738</v>
      </c>
      <c r="D1317" s="15">
        <v>73.685164899279698</v>
      </c>
      <c r="E1317" s="15"/>
    </row>
    <row r="1318" spans="1:5" ht="15.75">
      <c r="A1318" s="16">
        <v>94.396571123274953</v>
      </c>
      <c r="B1318" s="15">
        <v>95.735580221378314</v>
      </c>
      <c r="C1318" s="15">
        <v>150.94231291201368</v>
      </c>
      <c r="D1318" s="15">
        <v>104.77903152892623</v>
      </c>
      <c r="E1318" s="15"/>
    </row>
    <row r="1319" spans="1:5" ht="15.75">
      <c r="A1319" s="16">
        <v>110.16557926652695</v>
      </c>
      <c r="B1319" s="15">
        <v>98.855781648472885</v>
      </c>
      <c r="C1319" s="15">
        <v>127.58563109443912</v>
      </c>
      <c r="D1319" s="15">
        <v>90.512038164069963</v>
      </c>
      <c r="E1319" s="15"/>
    </row>
    <row r="1320" spans="1:5" ht="15.75">
      <c r="A1320" s="16">
        <v>68.873848224347967</v>
      </c>
      <c r="B1320" s="15">
        <v>82.8733179041933</v>
      </c>
      <c r="C1320" s="15">
        <v>122.62631317984187</v>
      </c>
      <c r="D1320" s="15">
        <v>141.05325392742998</v>
      </c>
      <c r="E1320" s="15"/>
    </row>
    <row r="1321" spans="1:5" ht="15.75">
      <c r="A1321" s="16">
        <v>107.43949078008654</v>
      </c>
      <c r="B1321" s="15">
        <v>123.93136999197054</v>
      </c>
      <c r="C1321" s="15">
        <v>142.81229473343728</v>
      </c>
      <c r="D1321" s="15">
        <v>85.100493005774069</v>
      </c>
      <c r="E1321" s="15"/>
    </row>
    <row r="1322" spans="1:5" ht="15.75">
      <c r="A1322" s="16">
        <v>104.43343251612305</v>
      </c>
      <c r="B1322" s="15">
        <v>81.792783901255461</v>
      </c>
      <c r="C1322" s="15">
        <v>97.178484448028257</v>
      </c>
      <c r="D1322" s="15">
        <v>79.897639264834197</v>
      </c>
      <c r="E1322" s="15"/>
    </row>
    <row r="1323" spans="1:5" ht="15.75">
      <c r="A1323" s="16">
        <v>92.176076699479381</v>
      </c>
      <c r="B1323" s="15">
        <v>92.239671467956441</v>
      </c>
      <c r="C1323" s="15">
        <v>111.22312520115543</v>
      </c>
      <c r="D1323" s="15">
        <v>72.592614102723019</v>
      </c>
      <c r="E1323" s="15"/>
    </row>
    <row r="1324" spans="1:5" ht="15.75">
      <c r="A1324" s="16">
        <v>98.005570690850163</v>
      </c>
      <c r="B1324" s="15">
        <v>96.096781467826986</v>
      </c>
      <c r="C1324" s="15">
        <v>112.83771907904452</v>
      </c>
      <c r="D1324" s="15">
        <v>67.051203815316285</v>
      </c>
      <c r="E1324" s="15"/>
    </row>
    <row r="1325" spans="1:5" ht="15.75">
      <c r="A1325" s="16">
        <v>88.995106265463164</v>
      </c>
      <c r="B1325" s="15">
        <v>102.88799556128083</v>
      </c>
      <c r="C1325" s="15">
        <v>136.8682425340694</v>
      </c>
      <c r="D1325" s="15">
        <v>80.150490365190308</v>
      </c>
      <c r="E1325" s="15"/>
    </row>
    <row r="1326" spans="1:5" ht="15.75">
      <c r="A1326" s="16">
        <v>107.67548868043377</v>
      </c>
      <c r="B1326" s="15">
        <v>112.78049582720087</v>
      </c>
      <c r="C1326" s="15">
        <v>151.78194949095882</v>
      </c>
      <c r="D1326" s="15">
        <v>85.106423537928322</v>
      </c>
      <c r="E1326" s="15"/>
    </row>
    <row r="1327" spans="1:5" ht="15.75">
      <c r="A1327" s="16">
        <v>94.279359389736328</v>
      </c>
      <c r="B1327" s="15">
        <v>75.224276523107392</v>
      </c>
      <c r="C1327" s="15">
        <v>102.91219956469035</v>
      </c>
      <c r="D1327" s="15">
        <v>75.890674270459613</v>
      </c>
      <c r="E1327" s="15"/>
    </row>
    <row r="1328" spans="1:5" ht="15.75">
      <c r="A1328" s="16">
        <v>80.276315337420101</v>
      </c>
      <c r="B1328" s="15">
        <v>113.29909249810157</v>
      </c>
      <c r="C1328" s="15">
        <v>125.78365865204546</v>
      </c>
      <c r="D1328" s="15">
        <v>103.43454488523776</v>
      </c>
      <c r="E1328" s="15"/>
    </row>
    <row r="1329" spans="1:5" ht="15.75">
      <c r="A1329" s="16">
        <v>102.04538911540908</v>
      </c>
      <c r="B1329" s="15">
        <v>120.92616392775426</v>
      </c>
      <c r="C1329" s="15">
        <v>129.95602986013068</v>
      </c>
      <c r="D1329" s="15">
        <v>106.87099706141225</v>
      </c>
      <c r="E1329" s="15"/>
    </row>
    <row r="1330" spans="1:5" ht="15.75">
      <c r="A1330" s="16">
        <v>104.93657757726851</v>
      </c>
      <c r="B1330" s="15">
        <v>101.51445812696238</v>
      </c>
      <c r="C1330" s="15">
        <v>86.043979585872421</v>
      </c>
      <c r="D1330" s="15">
        <v>93.819550348291614</v>
      </c>
      <c r="E1330" s="15"/>
    </row>
    <row r="1331" spans="1:5" ht="15.75">
      <c r="A1331" s="16">
        <v>89.385218508317621</v>
      </c>
      <c r="B1331" s="15">
        <v>106.98072430250818</v>
      </c>
      <c r="C1331" s="15">
        <v>81.890074144047276</v>
      </c>
      <c r="D1331" s="15">
        <v>93.596594960649782</v>
      </c>
      <c r="E1331" s="15"/>
    </row>
    <row r="1332" spans="1:5" ht="15.75">
      <c r="A1332" s="16">
        <v>90.219210634194269</v>
      </c>
      <c r="B1332" s="15">
        <v>82.010733069273556</v>
      </c>
      <c r="C1332" s="15">
        <v>111.80037305400106</v>
      </c>
      <c r="D1332" s="15">
        <v>61.99429583117535</v>
      </c>
      <c r="E1332" s="15"/>
    </row>
    <row r="1333" spans="1:5" ht="15.75">
      <c r="A1333" s="16">
        <v>85.524875322113303</v>
      </c>
      <c r="B1333" s="15">
        <v>112.53167957304413</v>
      </c>
      <c r="C1333" s="15">
        <v>165.82988182901772</v>
      </c>
      <c r="D1333" s="15">
        <v>90.041293060301086</v>
      </c>
      <c r="E1333" s="15"/>
    </row>
    <row r="1334" spans="1:5" ht="15.75">
      <c r="A1334" s="16">
        <v>95.789973617576152</v>
      </c>
      <c r="B1334" s="15">
        <v>121.48372763116413</v>
      </c>
      <c r="C1334" s="15">
        <v>111.78504508223455</v>
      </c>
      <c r="D1334" s="15">
        <v>97.836788006082998</v>
      </c>
      <c r="E1334" s="15"/>
    </row>
    <row r="1335" spans="1:5" ht="15.75">
      <c r="A1335" s="16">
        <v>94.139001011120627</v>
      </c>
      <c r="B1335" s="15">
        <v>127.95545010440037</v>
      </c>
      <c r="C1335" s="15">
        <v>100.41809451423092</v>
      </c>
      <c r="D1335" s="15">
        <v>86.101369706773312</v>
      </c>
      <c r="E1335" s="15"/>
    </row>
    <row r="1336" spans="1:5" ht="15.75">
      <c r="A1336" s="16">
        <v>120.54481837299704</v>
      </c>
      <c r="B1336" s="15">
        <v>109.84524278572962</v>
      </c>
      <c r="C1336" s="15">
        <v>158.79837640307528</v>
      </c>
      <c r="D1336" s="15">
        <v>121.89731630028291</v>
      </c>
      <c r="E1336" s="15"/>
    </row>
    <row r="1337" spans="1:5" ht="15.75">
      <c r="A1337" s="16">
        <v>76.682104960474362</v>
      </c>
      <c r="B1337" s="15">
        <v>112.3451153299925</v>
      </c>
      <c r="C1337" s="15">
        <v>114.52327245709739</v>
      </c>
      <c r="D1337" s="15">
        <v>91.40527970439507</v>
      </c>
      <c r="E1337" s="15"/>
    </row>
    <row r="1338" spans="1:5" ht="15.75">
      <c r="A1338" s="16">
        <v>104.23573122941434</v>
      </c>
      <c r="B1338" s="15">
        <v>113.03408473117429</v>
      </c>
      <c r="C1338" s="15">
        <v>110.05282619183845</v>
      </c>
      <c r="D1338" s="15">
        <v>103.38151748078985</v>
      </c>
      <c r="E1338" s="15"/>
    </row>
    <row r="1339" spans="1:5" ht="15.75">
      <c r="A1339" s="16">
        <v>102.84148644345805</v>
      </c>
      <c r="B1339" s="15">
        <v>85.952968138036567</v>
      </c>
      <c r="C1339" s="15">
        <v>149.61640124025735</v>
      </c>
      <c r="D1339" s="15">
        <v>71.354478657673326</v>
      </c>
      <c r="E1339" s="15"/>
    </row>
    <row r="1340" spans="1:5" ht="15.75">
      <c r="A1340" s="16">
        <v>98.888380899558115</v>
      </c>
      <c r="B1340" s="15">
        <v>105.50691843562845</v>
      </c>
      <c r="C1340" s="15">
        <v>108.16165120883738</v>
      </c>
      <c r="D1340" s="15">
        <v>101.58081609956184</v>
      </c>
      <c r="E1340" s="15"/>
    </row>
    <row r="1341" spans="1:5" ht="15.75">
      <c r="A1341" s="16">
        <v>94.385557246573626</v>
      </c>
      <c r="B1341" s="15">
        <v>100.67506486882962</v>
      </c>
      <c r="C1341" s="15">
        <v>150.49138338125658</v>
      </c>
      <c r="D1341" s="15">
        <v>59.576717690168834</v>
      </c>
      <c r="E1341" s="15"/>
    </row>
    <row r="1342" spans="1:5" ht="15.75">
      <c r="A1342" s="16">
        <v>112.22307170093018</v>
      </c>
      <c r="B1342" s="15">
        <v>102.31336445187935</v>
      </c>
      <c r="C1342" s="15">
        <v>90.248554215611421</v>
      </c>
      <c r="D1342" s="15">
        <v>91.730399465893697</v>
      </c>
      <c r="E1342" s="15"/>
    </row>
    <row r="1343" spans="1:5" ht="15.75">
      <c r="A1343" s="16">
        <v>106.17110734748394</v>
      </c>
      <c r="B1343" s="15">
        <v>92.085417039447748</v>
      </c>
      <c r="C1343" s="15">
        <v>130.80313034931237</v>
      </c>
      <c r="D1343" s="15">
        <v>64.773011987261953</v>
      </c>
      <c r="E1343" s="15"/>
    </row>
    <row r="1344" spans="1:5" ht="15.75">
      <c r="A1344" s="16">
        <v>100.01696395457884</v>
      </c>
      <c r="B1344" s="15">
        <v>104.35595576010428</v>
      </c>
      <c r="C1344" s="15">
        <v>132.51299532465168</v>
      </c>
      <c r="D1344" s="15">
        <v>72.074889683966603</v>
      </c>
      <c r="E1344" s="15"/>
    </row>
    <row r="1345" spans="1:5" ht="15.75">
      <c r="A1345" s="16">
        <v>104.55697557964641</v>
      </c>
      <c r="B1345" s="15">
        <v>102.80232508367817</v>
      </c>
      <c r="C1345" s="15">
        <v>125.32316682086844</v>
      </c>
      <c r="D1345" s="15">
        <v>108.49407177886974</v>
      </c>
      <c r="E1345" s="15"/>
    </row>
    <row r="1346" spans="1:5" ht="15.75">
      <c r="A1346" s="16">
        <v>96.473516798289438</v>
      </c>
      <c r="B1346" s="15">
        <v>106.2142126173228</v>
      </c>
      <c r="C1346" s="15">
        <v>138.44802041456319</v>
      </c>
      <c r="D1346" s="15">
        <v>85.495488467989844</v>
      </c>
      <c r="E1346" s="15"/>
    </row>
    <row r="1347" spans="1:5" ht="15.75">
      <c r="A1347" s="16">
        <v>80.649316451547293</v>
      </c>
      <c r="B1347" s="15">
        <v>86.92458886608847</v>
      </c>
      <c r="C1347" s="15">
        <v>136.39653615840643</v>
      </c>
      <c r="D1347" s="15">
        <v>107.63737846287427</v>
      </c>
      <c r="E1347" s="15"/>
    </row>
    <row r="1348" spans="1:5" ht="15.75">
      <c r="A1348" s="16">
        <v>94.335931108963678</v>
      </c>
      <c r="B1348" s="15">
        <v>80.344049091286251</v>
      </c>
      <c r="C1348" s="15">
        <v>147.0970712312635</v>
      </c>
      <c r="D1348" s="15">
        <v>114.05982482884838</v>
      </c>
      <c r="E1348" s="15"/>
    </row>
    <row r="1349" spans="1:5" ht="15.75">
      <c r="A1349" s="16">
        <v>91.532806593625082</v>
      </c>
      <c r="B1349" s="15">
        <v>94.743753811206943</v>
      </c>
      <c r="C1349" s="15">
        <v>137.59346461990276</v>
      </c>
      <c r="D1349" s="15">
        <v>99.961479441168422</v>
      </c>
      <c r="E1349" s="15"/>
    </row>
    <row r="1350" spans="1:5" ht="15.75">
      <c r="A1350" s="16">
        <v>100.39756301936222</v>
      </c>
      <c r="B1350" s="15">
        <v>113.4117887923253</v>
      </c>
      <c r="C1350" s="15">
        <v>127.76736377418842</v>
      </c>
      <c r="D1350" s="15">
        <v>76.696077647773109</v>
      </c>
      <c r="E1350" s="15"/>
    </row>
    <row r="1351" spans="1:5" ht="15.75">
      <c r="A1351" s="16">
        <v>106.58054093145211</v>
      </c>
      <c r="B1351" s="15">
        <v>99.866661154129588</v>
      </c>
      <c r="C1351" s="15">
        <v>103.55024211071964</v>
      </c>
      <c r="D1351" s="15">
        <v>120.47832777233793</v>
      </c>
      <c r="E1351" s="15"/>
    </row>
    <row r="1352" spans="1:5" ht="15.75">
      <c r="A1352" s="16">
        <v>92.430466844439252</v>
      </c>
      <c r="B1352" s="15">
        <v>99.753264601110914</v>
      </c>
      <c r="C1352" s="15">
        <v>134.18202949484339</v>
      </c>
      <c r="D1352" s="15">
        <v>114.41719082200166</v>
      </c>
      <c r="E1352" s="15"/>
    </row>
    <row r="1353" spans="1:5" ht="15.75">
      <c r="A1353" s="16">
        <v>116.39890825580892</v>
      </c>
      <c r="B1353" s="15">
        <v>104.19945537944955</v>
      </c>
      <c r="C1353" s="15">
        <v>136.26358287746712</v>
      </c>
      <c r="D1353" s="15">
        <v>79.007422405771877</v>
      </c>
      <c r="E1353" s="15"/>
    </row>
    <row r="1354" spans="1:5" ht="15.75">
      <c r="A1354" s="16">
        <v>109.1606225478813</v>
      </c>
      <c r="B1354" s="15">
        <v>87.909406014694014</v>
      </c>
      <c r="C1354" s="15">
        <v>99.114042258526069</v>
      </c>
      <c r="D1354" s="15">
        <v>97.822850530155847</v>
      </c>
      <c r="E1354" s="15"/>
    </row>
    <row r="1355" spans="1:5" ht="15.75">
      <c r="A1355" s="16">
        <v>96.675297420040351</v>
      </c>
      <c r="B1355" s="15">
        <v>109.88055550539002</v>
      </c>
      <c r="C1355" s="15">
        <v>138.13648315639284</v>
      </c>
      <c r="D1355" s="15">
        <v>68.927230290574926</v>
      </c>
      <c r="E1355" s="15"/>
    </row>
    <row r="1356" spans="1:5" ht="15.75">
      <c r="A1356" s="16">
        <v>106.13917558439425</v>
      </c>
      <c r="B1356" s="15">
        <v>110.08444797955121</v>
      </c>
      <c r="C1356" s="15">
        <v>132.4597383937828</v>
      </c>
      <c r="D1356" s="15">
        <v>73.202197211634257</v>
      </c>
      <c r="E1356" s="15"/>
    </row>
    <row r="1357" spans="1:5" ht="15.75">
      <c r="A1357" s="16">
        <v>94.052646148304575</v>
      </c>
      <c r="B1357" s="15">
        <v>83.965646470068123</v>
      </c>
      <c r="C1357" s="15">
        <v>159.173732987432</v>
      </c>
      <c r="D1357" s="15">
        <v>85.060230273262505</v>
      </c>
      <c r="E1357" s="15"/>
    </row>
    <row r="1358" spans="1:5" ht="15.75">
      <c r="A1358" s="16">
        <v>112.4452993553632</v>
      </c>
      <c r="B1358" s="15">
        <v>85.268370273558958</v>
      </c>
      <c r="C1358" s="15">
        <v>112.59286959447081</v>
      </c>
      <c r="D1358" s="15">
        <v>134.70104417937137</v>
      </c>
      <c r="E1358" s="15"/>
    </row>
    <row r="1359" spans="1:5" ht="15.75">
      <c r="A1359" s="16">
        <v>112.17479518285813</v>
      </c>
      <c r="B1359" s="15">
        <v>89.379157381961249</v>
      </c>
      <c r="C1359" s="15">
        <v>67.839705190186805</v>
      </c>
      <c r="D1359" s="15">
        <v>105.82776528446516</v>
      </c>
      <c r="E1359" s="15"/>
    </row>
    <row r="1360" spans="1:5" ht="15.75">
      <c r="A1360" s="16">
        <v>122.31040204247847</v>
      </c>
      <c r="B1360" s="15">
        <v>111.5468025286134</v>
      </c>
      <c r="C1360" s="15">
        <v>137.51402967606055</v>
      </c>
      <c r="D1360" s="15">
        <v>112.88859101359208</v>
      </c>
      <c r="E1360" s="15"/>
    </row>
    <row r="1361" spans="1:5" ht="15.75">
      <c r="A1361" s="16">
        <v>119.74406387478211</v>
      </c>
      <c r="B1361" s="15">
        <v>91.823726338310507</v>
      </c>
      <c r="C1361" s="15">
        <v>139.36351904377489</v>
      </c>
      <c r="D1361" s="15">
        <v>131.98646636403168</v>
      </c>
      <c r="E1361" s="15"/>
    </row>
    <row r="1362" spans="1:5" ht="15.75">
      <c r="A1362" s="16">
        <v>126.84133512573794</v>
      </c>
      <c r="B1362" s="15">
        <v>90.031420616134028</v>
      </c>
      <c r="C1362" s="15">
        <v>142.54604590533972</v>
      </c>
      <c r="D1362" s="15">
        <v>101.71498277782689</v>
      </c>
      <c r="E1362" s="15"/>
    </row>
    <row r="1363" spans="1:5" ht="15.75">
      <c r="A1363" s="16">
        <v>97.284816849060007</v>
      </c>
      <c r="B1363" s="15">
        <v>85.963978739562208</v>
      </c>
      <c r="C1363" s="15">
        <v>99.283702060125734</v>
      </c>
      <c r="D1363" s="15">
        <v>111.94886954652929</v>
      </c>
      <c r="E1363" s="15"/>
    </row>
    <row r="1364" spans="1:5" ht="15.75">
      <c r="A1364" s="16">
        <v>103.82094680480805</v>
      </c>
      <c r="B1364" s="15">
        <v>76.479089453988536</v>
      </c>
      <c r="C1364" s="15">
        <v>95.258416878812113</v>
      </c>
      <c r="D1364" s="15">
        <v>111.35743356724106</v>
      </c>
      <c r="E1364" s="15"/>
    </row>
    <row r="1365" spans="1:5" ht="15.75">
      <c r="A1365" s="16">
        <v>111.84669552290529</v>
      </c>
      <c r="B1365" s="15">
        <v>107.58713258539956</v>
      </c>
      <c r="C1365" s="15">
        <v>141.42803402763207</v>
      </c>
      <c r="D1365" s="15">
        <v>113.5993733434816</v>
      </c>
      <c r="E1365" s="15"/>
    </row>
    <row r="1366" spans="1:5" ht="15.75">
      <c r="A1366" s="16">
        <v>97.800919530419606</v>
      </c>
      <c r="B1366" s="15">
        <v>98.936287936714962</v>
      </c>
      <c r="C1366" s="15">
        <v>112.11599364759763</v>
      </c>
      <c r="D1366" s="15">
        <v>82.622502480268167</v>
      </c>
      <c r="E1366" s="15"/>
    </row>
    <row r="1367" spans="1:5" ht="15.75">
      <c r="A1367" s="16">
        <v>89.117953059917454</v>
      </c>
      <c r="B1367" s="15">
        <v>99.987561486335608</v>
      </c>
      <c r="C1367" s="15">
        <v>113.86104450435255</v>
      </c>
      <c r="D1367" s="15">
        <v>67.158280673459103</v>
      </c>
      <c r="E1367" s="15"/>
    </row>
    <row r="1368" spans="1:5" ht="15.75">
      <c r="A1368" s="16">
        <v>124.40383969229742</v>
      </c>
      <c r="B1368" s="15">
        <v>112.5914424773157</v>
      </c>
      <c r="C1368" s="15">
        <v>118.92234711678498</v>
      </c>
      <c r="D1368" s="15">
        <v>87.609863759416839</v>
      </c>
      <c r="E1368" s="15"/>
    </row>
    <row r="1369" spans="1:5" ht="15.75">
      <c r="A1369" s="16">
        <v>96.946867641497647</v>
      </c>
      <c r="B1369" s="15">
        <v>83.835098718998324</v>
      </c>
      <c r="C1369" s="15">
        <v>120.53524527218542</v>
      </c>
      <c r="D1369" s="15">
        <v>81.560183913359197</v>
      </c>
      <c r="E1369" s="15"/>
    </row>
    <row r="1370" spans="1:5" ht="15.75">
      <c r="A1370" s="16">
        <v>104.77505800927247</v>
      </c>
      <c r="B1370" s="15">
        <v>103.11923707366191</v>
      </c>
      <c r="C1370" s="15">
        <v>143.27469647472526</v>
      </c>
      <c r="D1370" s="15">
        <v>105.7334431018603</v>
      </c>
      <c r="E1370" s="15"/>
    </row>
    <row r="1371" spans="1:5" ht="15.75">
      <c r="A1371" s="16">
        <v>100.73960404066042</v>
      </c>
      <c r="B1371" s="15">
        <v>108.38557670380169</v>
      </c>
      <c r="C1371" s="15">
        <v>113.9259292984093</v>
      </c>
      <c r="D1371" s="15">
        <v>91.528598713273368</v>
      </c>
      <c r="E1371" s="15"/>
    </row>
    <row r="1372" spans="1:5" ht="15.75">
      <c r="A1372" s="16">
        <v>87.129601706840276</v>
      </c>
      <c r="B1372" s="15">
        <v>112.49435859332948</v>
      </c>
      <c r="C1372" s="15">
        <v>99.890165788627883</v>
      </c>
      <c r="D1372" s="15">
        <v>94.766381844357284</v>
      </c>
      <c r="E1372" s="15"/>
    </row>
    <row r="1373" spans="1:5" ht="15.75">
      <c r="A1373" s="16">
        <v>94.989058690549655</v>
      </c>
      <c r="B1373" s="15">
        <v>102.73747629836407</v>
      </c>
      <c r="C1373" s="15">
        <v>166.17929736796668</v>
      </c>
      <c r="D1373" s="15">
        <v>56.096173132863214</v>
      </c>
      <c r="E1373" s="15"/>
    </row>
    <row r="1374" spans="1:5" ht="15.75">
      <c r="A1374" s="16">
        <v>115.08921603164026</v>
      </c>
      <c r="B1374" s="15">
        <v>83.619331524408835</v>
      </c>
      <c r="C1374" s="15">
        <v>147.24191174773296</v>
      </c>
      <c r="D1374" s="15">
        <v>107.5486517593788</v>
      </c>
      <c r="E1374" s="15"/>
    </row>
    <row r="1375" spans="1:5" ht="15.75">
      <c r="A1375" s="16">
        <v>98.486429995580238</v>
      </c>
      <c r="B1375" s="15">
        <v>102.63501211313155</v>
      </c>
      <c r="C1375" s="15">
        <v>110.94176746775588</v>
      </c>
      <c r="D1375" s="15">
        <v>47.771410405749748</v>
      </c>
      <c r="E1375" s="15"/>
    </row>
    <row r="1376" spans="1:5" ht="15.75">
      <c r="A1376" s="16">
        <v>85.659005048120207</v>
      </c>
      <c r="B1376" s="15">
        <v>89.618759047345975</v>
      </c>
      <c r="C1376" s="15">
        <v>148.07561066425592</v>
      </c>
      <c r="D1376" s="15">
        <v>74.453237338366307</v>
      </c>
      <c r="E1376" s="15"/>
    </row>
    <row r="1377" spans="1:5" ht="15.75">
      <c r="A1377" s="16">
        <v>110.82255813835786</v>
      </c>
      <c r="B1377" s="15">
        <v>82.804726649504801</v>
      </c>
      <c r="C1377" s="15">
        <v>161.95061730966245</v>
      </c>
      <c r="D1377" s="15">
        <v>105.67422466312451</v>
      </c>
      <c r="E1377" s="15"/>
    </row>
    <row r="1378" spans="1:5" ht="15.75">
      <c r="A1378" s="16">
        <v>108.39172564894852</v>
      </c>
      <c r="B1378" s="15">
        <v>89.613054043530838</v>
      </c>
      <c r="C1378" s="15">
        <v>119.07649901812647</v>
      </c>
      <c r="D1378" s="15">
        <v>75.223990400905905</v>
      </c>
      <c r="E1378" s="15"/>
    </row>
    <row r="1379" spans="1:5" ht="15.75">
      <c r="A1379" s="16">
        <v>89.361041488336923</v>
      </c>
      <c r="B1379" s="15">
        <v>119.94180561658254</v>
      </c>
      <c r="C1379" s="15">
        <v>116.67767958875288</v>
      </c>
      <c r="D1379" s="15">
        <v>117.93170470742211</v>
      </c>
      <c r="E1379" s="15"/>
    </row>
    <row r="1380" spans="1:5" ht="15.75">
      <c r="A1380" s="16">
        <v>103.34959768451881</v>
      </c>
      <c r="B1380" s="15">
        <v>113.19595865561496</v>
      </c>
      <c r="C1380" s="15">
        <v>126.15685886726737</v>
      </c>
      <c r="D1380" s="15">
        <v>86.616386823243374</v>
      </c>
      <c r="E1380" s="15"/>
    </row>
    <row r="1381" spans="1:5" ht="15.75">
      <c r="A1381" s="16">
        <v>103.42444547041509</v>
      </c>
      <c r="B1381" s="15">
        <v>118.1208023154511</v>
      </c>
      <c r="C1381" s="15">
        <v>116.18681719375559</v>
      </c>
      <c r="D1381" s="15">
        <v>90.377882141160626</v>
      </c>
      <c r="E1381" s="15"/>
    </row>
    <row r="1382" spans="1:5" ht="15.75">
      <c r="A1382" s="16">
        <v>118.17231989213042</v>
      </c>
      <c r="B1382" s="15">
        <v>110.73306240627403</v>
      </c>
      <c r="C1382" s="15">
        <v>97.500356854317261</v>
      </c>
      <c r="D1382" s="15">
        <v>111.61176476085757</v>
      </c>
      <c r="E1382" s="15"/>
    </row>
    <row r="1383" spans="1:5" ht="15.75">
      <c r="A1383" s="16">
        <v>94.766309184001329</v>
      </c>
      <c r="B1383" s="15">
        <v>85.749334928840426</v>
      </c>
      <c r="C1383" s="15">
        <v>116.16478119709086</v>
      </c>
      <c r="D1383" s="15">
        <v>70.75233760114088</v>
      </c>
      <c r="E1383" s="15"/>
    </row>
    <row r="1384" spans="1:5" ht="15.75">
      <c r="A1384" s="16">
        <v>113.79807718265624</v>
      </c>
      <c r="B1384" s="15">
        <v>102.2250157513497</v>
      </c>
      <c r="C1384" s="15">
        <v>145.00649729686756</v>
      </c>
      <c r="D1384" s="15">
        <v>50.628009982267486</v>
      </c>
      <c r="E1384" s="15"/>
    </row>
    <row r="1385" spans="1:5" ht="15.75">
      <c r="A1385" s="16">
        <v>108.52179608605752</v>
      </c>
      <c r="B1385" s="15">
        <v>109.84630202279391</v>
      </c>
      <c r="C1385" s="15">
        <v>102.318115237955</v>
      </c>
      <c r="D1385" s="15">
        <v>98.397893550929894</v>
      </c>
      <c r="E1385" s="15"/>
    </row>
    <row r="1386" spans="1:5" ht="15.75">
      <c r="A1386" s="16">
        <v>92.303546103983081</v>
      </c>
      <c r="B1386" s="15">
        <v>90.1303319172996</v>
      </c>
      <c r="C1386" s="15">
        <v>122.92596804321079</v>
      </c>
      <c r="D1386" s="15">
        <v>100.37150414465259</v>
      </c>
      <c r="E1386" s="15"/>
    </row>
    <row r="1387" spans="1:5" ht="15.75">
      <c r="A1387" s="16">
        <v>84.665061712775014</v>
      </c>
      <c r="B1387" s="15">
        <v>77.959340487331019</v>
      </c>
      <c r="C1387" s="15">
        <v>121.12524120335024</v>
      </c>
      <c r="D1387" s="15">
        <v>102.774307652885</v>
      </c>
      <c r="E1387" s="15"/>
    </row>
    <row r="1388" spans="1:5" ht="15.75">
      <c r="A1388" s="16">
        <v>92.884327933040822</v>
      </c>
      <c r="B1388" s="15">
        <v>126.13516861597986</v>
      </c>
      <c r="C1388" s="15">
        <v>109.60777698850279</v>
      </c>
      <c r="D1388" s="15">
        <v>74.906158658114919</v>
      </c>
      <c r="E1388" s="15"/>
    </row>
    <row r="1389" spans="1:5" ht="15.75">
      <c r="A1389" s="16">
        <v>107.56721748766154</v>
      </c>
      <c r="B1389" s="15">
        <v>111.74469561459546</v>
      </c>
      <c r="C1389" s="15">
        <v>132.28315451696062</v>
      </c>
      <c r="D1389" s="15">
        <v>111.63112716042747</v>
      </c>
      <c r="E1389" s="15"/>
    </row>
    <row r="1390" spans="1:5" ht="15.75">
      <c r="A1390" s="16">
        <v>108.60863508390253</v>
      </c>
      <c r="B1390" s="15">
        <v>93.113827713727915</v>
      </c>
      <c r="C1390" s="15">
        <v>168.68575202375382</v>
      </c>
      <c r="D1390" s="15">
        <v>81.209155427166024</v>
      </c>
      <c r="E1390" s="15"/>
    </row>
    <row r="1391" spans="1:5" ht="15.75">
      <c r="A1391" s="16">
        <v>99.36394516907967</v>
      </c>
      <c r="B1391" s="15">
        <v>109.05097315887815</v>
      </c>
      <c r="C1391" s="15">
        <v>128.92085925645915</v>
      </c>
      <c r="D1391" s="15">
        <v>106.31466602087016</v>
      </c>
      <c r="E1391" s="15"/>
    </row>
    <row r="1392" spans="1:5" ht="15.75">
      <c r="A1392" s="16">
        <v>89.057925721709807</v>
      </c>
      <c r="B1392" s="15">
        <v>90.052884718352288</v>
      </c>
      <c r="C1392" s="15">
        <v>106.33750453195603</v>
      </c>
      <c r="D1392" s="15">
        <v>96.948185832678746</v>
      </c>
      <c r="E1392" s="15"/>
    </row>
    <row r="1393" spans="1:5" ht="15.75">
      <c r="A1393" s="16">
        <v>96.796809358301061</v>
      </c>
      <c r="B1393" s="15">
        <v>94.857824532004997</v>
      </c>
      <c r="C1393" s="15">
        <v>127.13159601171355</v>
      </c>
      <c r="D1393" s="15">
        <v>92.951759628539321</v>
      </c>
      <c r="E1393" s="15"/>
    </row>
    <row r="1394" spans="1:5" ht="15.75">
      <c r="A1394" s="16">
        <v>117.61030353009119</v>
      </c>
      <c r="B1394" s="15">
        <v>101.36868989116579</v>
      </c>
      <c r="C1394" s="15">
        <v>132.10304060118574</v>
      </c>
      <c r="D1394" s="15">
        <v>96.738029672059156</v>
      </c>
      <c r="E1394" s="15"/>
    </row>
    <row r="1395" spans="1:5" ht="15.75">
      <c r="A1395" s="16">
        <v>100.68157898692789</v>
      </c>
      <c r="B1395" s="15">
        <v>107.70871107476978</v>
      </c>
      <c r="C1395" s="15">
        <v>129.9748336275627</v>
      </c>
      <c r="D1395" s="15">
        <v>77.609284468826445</v>
      </c>
      <c r="E1395" s="15"/>
    </row>
    <row r="1396" spans="1:5" ht="15.75">
      <c r="A1396" s="16">
        <v>103.98352128189572</v>
      </c>
      <c r="B1396" s="15">
        <v>89.126832035310599</v>
      </c>
      <c r="C1396" s="15">
        <v>130.04806806100646</v>
      </c>
      <c r="D1396" s="15">
        <v>82.365849545203673</v>
      </c>
      <c r="E1396" s="15"/>
    </row>
    <row r="1397" spans="1:5" ht="15.75">
      <c r="A1397" s="16">
        <v>95.901507494295402</v>
      </c>
      <c r="B1397" s="15">
        <v>97.592278031589785</v>
      </c>
      <c r="C1397" s="15">
        <v>99.846870042148339</v>
      </c>
      <c r="D1397" s="15">
        <v>121.20042182889392</v>
      </c>
      <c r="E1397" s="15"/>
    </row>
    <row r="1398" spans="1:5" ht="15.75">
      <c r="A1398" s="16">
        <v>92.925146090755106</v>
      </c>
      <c r="B1398" s="15">
        <v>118.34146557678196</v>
      </c>
      <c r="C1398" s="15">
        <v>110.28086032093256</v>
      </c>
      <c r="D1398" s="15">
        <v>70.820925597763562</v>
      </c>
      <c r="E1398" s="15"/>
    </row>
    <row r="1399" spans="1:5" ht="15.75">
      <c r="A1399" s="16">
        <v>110.35324207151689</v>
      </c>
      <c r="B1399" s="15">
        <v>101.96994777837745</v>
      </c>
      <c r="C1399" s="15">
        <v>114.77105555102298</v>
      </c>
      <c r="D1399" s="15">
        <v>94.306827194748166</v>
      </c>
      <c r="E1399" s="15"/>
    </row>
    <row r="1400" spans="1:5" ht="15.75">
      <c r="A1400" s="16">
        <v>96.745838626935665</v>
      </c>
      <c r="B1400" s="15">
        <v>93.74533743309712</v>
      </c>
      <c r="C1400" s="15">
        <v>124.30808556297848</v>
      </c>
      <c r="D1400" s="15">
        <v>91.618298152673106</v>
      </c>
      <c r="E1400" s="15"/>
    </row>
    <row r="1401" spans="1:5" ht="15.75">
      <c r="A1401" s="16">
        <v>94.767482053561025</v>
      </c>
      <c r="B1401" s="15">
        <v>106.00529817285178</v>
      </c>
      <c r="C1401" s="15">
        <v>111.80022542064307</v>
      </c>
      <c r="D1401" s="15">
        <v>82.799956796242213</v>
      </c>
      <c r="E1401" s="15"/>
    </row>
    <row r="1402" spans="1:5" ht="15.75">
      <c r="A1402" s="16">
        <v>120.44973113552828</v>
      </c>
      <c r="B1402" s="15">
        <v>91.643037814100126</v>
      </c>
      <c r="C1402" s="15">
        <v>104.81610587951309</v>
      </c>
      <c r="D1402" s="15">
        <v>95.281189552883916</v>
      </c>
      <c r="E1402" s="15"/>
    </row>
    <row r="1403" spans="1:5" ht="15.75">
      <c r="A1403" s="16">
        <v>107.43630312649657</v>
      </c>
      <c r="B1403" s="15">
        <v>108.15561695003453</v>
      </c>
      <c r="C1403" s="15">
        <v>90.374593615058529</v>
      </c>
      <c r="D1403" s="15">
        <v>104.3069070864874</v>
      </c>
      <c r="E1403" s="15"/>
    </row>
    <row r="1404" spans="1:5" ht="15.75">
      <c r="A1404" s="16">
        <v>85.168707518653264</v>
      </c>
      <c r="B1404" s="15">
        <v>98.794666012656762</v>
      </c>
      <c r="C1404" s="15">
        <v>128.21639034354462</v>
      </c>
      <c r="D1404" s="15">
        <v>74.024381433139297</v>
      </c>
      <c r="E1404" s="15"/>
    </row>
    <row r="1405" spans="1:5" ht="15.75">
      <c r="A1405" s="16">
        <v>97.343400127419955</v>
      </c>
      <c r="B1405" s="15">
        <v>88.780429174909159</v>
      </c>
      <c r="C1405" s="15">
        <v>88.237464975554758</v>
      </c>
      <c r="D1405" s="15">
        <v>93.398834192788627</v>
      </c>
      <c r="E1405" s="15"/>
    </row>
    <row r="1406" spans="1:5" ht="15.75">
      <c r="A1406" s="16">
        <v>90.604469907566454</v>
      </c>
      <c r="B1406" s="15">
        <v>124.09730377567598</v>
      </c>
      <c r="C1406" s="15">
        <v>135.62155672440781</v>
      </c>
      <c r="D1406" s="15">
        <v>76.382851078341218</v>
      </c>
      <c r="E1406" s="15"/>
    </row>
    <row r="1407" spans="1:5" ht="15.75">
      <c r="A1407" s="16">
        <v>115.16556249018208</v>
      </c>
      <c r="B1407" s="15">
        <v>107.01772222811314</v>
      </c>
      <c r="C1407" s="15">
        <v>126.86920115482394</v>
      </c>
      <c r="D1407" s="15">
        <v>92.834752610917803</v>
      </c>
      <c r="E1407" s="15"/>
    </row>
    <row r="1408" spans="1:5" ht="15.75">
      <c r="A1408" s="16">
        <v>95.15693643013492</v>
      </c>
      <c r="B1408" s="15">
        <v>104.51062887790954</v>
      </c>
      <c r="C1408" s="15">
        <v>136.42110514300612</v>
      </c>
      <c r="D1408" s="15">
        <v>91.819082778789607</v>
      </c>
      <c r="E1408" s="15"/>
    </row>
    <row r="1409" spans="1:5" ht="15.75">
      <c r="A1409" s="16">
        <v>113.16849243121965</v>
      </c>
      <c r="B1409" s="15">
        <v>68.871578868942152</v>
      </c>
      <c r="C1409" s="15">
        <v>106.64877641668227</v>
      </c>
      <c r="D1409" s="15">
        <v>67.976520771713922</v>
      </c>
      <c r="E1409" s="15"/>
    </row>
    <row r="1410" spans="1:5" ht="15.75">
      <c r="A1410" s="16">
        <v>100.48310905043536</v>
      </c>
      <c r="B1410" s="15">
        <v>107.83607827591482</v>
      </c>
      <c r="C1410" s="15">
        <v>130.41245931177627</v>
      </c>
      <c r="D1410" s="15">
        <v>61.050087026137589</v>
      </c>
      <c r="E1410" s="15"/>
    </row>
    <row r="1411" spans="1:5" ht="15.75">
      <c r="A1411" s="16">
        <v>97.889515149097406</v>
      </c>
      <c r="B1411" s="15">
        <v>86.459872825946604</v>
      </c>
      <c r="C1411" s="15">
        <v>120.39379743305858</v>
      </c>
      <c r="D1411" s="15">
        <v>69.267627290491873</v>
      </c>
      <c r="E1411" s="15"/>
    </row>
    <row r="1412" spans="1:5" ht="15.75">
      <c r="A1412" s="16">
        <v>118.98311129863828</v>
      </c>
      <c r="B1412" s="15">
        <v>71.724633047557518</v>
      </c>
      <c r="C1412" s="15">
        <v>117.70378034026976</v>
      </c>
      <c r="D1412" s="15">
        <v>79.922983510988388</v>
      </c>
      <c r="E1412" s="15"/>
    </row>
    <row r="1413" spans="1:5" ht="15.75">
      <c r="A1413" s="16">
        <v>105.2124834604399</v>
      </c>
      <c r="B1413" s="15">
        <v>101.63457461039229</v>
      </c>
      <c r="C1413" s="15">
        <v>145.83772949507647</v>
      </c>
      <c r="D1413" s="15">
        <v>79.525555726411312</v>
      </c>
      <c r="E1413" s="15"/>
    </row>
    <row r="1414" spans="1:5" ht="15.75">
      <c r="A1414" s="16">
        <v>126.39858793816074</v>
      </c>
      <c r="B1414" s="15">
        <v>115.24335095174933</v>
      </c>
      <c r="C1414" s="15">
        <v>170.99023887005274</v>
      </c>
      <c r="D1414" s="15">
        <v>81.19183328074655</v>
      </c>
      <c r="E1414" s="15"/>
    </row>
    <row r="1415" spans="1:5" ht="15.75">
      <c r="A1415" s="16">
        <v>104.97080195691524</v>
      </c>
      <c r="B1415" s="15">
        <v>104.6024873489614</v>
      </c>
      <c r="C1415" s="15">
        <v>126.7133932948127</v>
      </c>
      <c r="D1415" s="15">
        <v>98.294079102890919</v>
      </c>
      <c r="E1415" s="15"/>
    </row>
    <row r="1416" spans="1:5" ht="15.75">
      <c r="A1416" s="16">
        <v>109.96113115971298</v>
      </c>
      <c r="B1416" s="15">
        <v>113.35464612890291</v>
      </c>
      <c r="C1416" s="15">
        <v>111.45400029579946</v>
      </c>
      <c r="D1416" s="15">
        <v>66.831823820371028</v>
      </c>
      <c r="E1416" s="15"/>
    </row>
    <row r="1417" spans="1:5" ht="15.75">
      <c r="A1417" s="16">
        <v>108.0290063648647</v>
      </c>
      <c r="B1417" s="15">
        <v>103.56472666175023</v>
      </c>
      <c r="C1417" s="15">
        <v>128.65139265739458</v>
      </c>
      <c r="D1417" s="15">
        <v>90.304345607569303</v>
      </c>
      <c r="E1417" s="15"/>
    </row>
    <row r="1418" spans="1:5" ht="15.75">
      <c r="A1418" s="16">
        <v>107.38794635216777</v>
      </c>
      <c r="B1418" s="15">
        <v>96.903609041567051</v>
      </c>
      <c r="C1418" s="15">
        <v>96.705976061690535</v>
      </c>
      <c r="D1418" s="15">
        <v>93.774625239410625</v>
      </c>
      <c r="E1418" s="15"/>
    </row>
    <row r="1419" spans="1:5" ht="15.75">
      <c r="A1419" s="16">
        <v>91.767617176037675</v>
      </c>
      <c r="B1419" s="15">
        <v>104.52089364605968</v>
      </c>
      <c r="C1419" s="15">
        <v>120.99725502480965</v>
      </c>
      <c r="D1419" s="15">
        <v>108.5771826286134</v>
      </c>
      <c r="E1419" s="15"/>
    </row>
    <row r="1420" spans="1:5" ht="15.75">
      <c r="A1420" s="16">
        <v>106.88551573830409</v>
      </c>
      <c r="B1420" s="15">
        <v>75.783126517740129</v>
      </c>
      <c r="C1420" s="15">
        <v>107.95357789618834</v>
      </c>
      <c r="D1420" s="15">
        <v>97.953059300726864</v>
      </c>
      <c r="E1420" s="15"/>
    </row>
    <row r="1421" spans="1:5" ht="15.75">
      <c r="A1421" s="16">
        <v>89.050300439743069</v>
      </c>
      <c r="B1421" s="15">
        <v>118.23949828656168</v>
      </c>
      <c r="C1421" s="15">
        <v>113.28412686223146</v>
      </c>
      <c r="D1421" s="15">
        <v>64.809651967954096</v>
      </c>
      <c r="E1421" s="15"/>
    </row>
    <row r="1422" spans="1:5" ht="15.75">
      <c r="A1422" s="16">
        <v>111.24202670780505</v>
      </c>
      <c r="B1422" s="15">
        <v>92.003436288086959</v>
      </c>
      <c r="C1422" s="15">
        <v>96.9690997897942</v>
      </c>
      <c r="D1422" s="15">
        <v>109.34508701246273</v>
      </c>
      <c r="E1422" s="15"/>
    </row>
    <row r="1423" spans="1:5" ht="15.75">
      <c r="A1423" s="16">
        <v>101.84233467450667</v>
      </c>
      <c r="B1423" s="15">
        <v>66.88687576389043</v>
      </c>
      <c r="C1423" s="15">
        <v>142.08576177856571</v>
      </c>
      <c r="D1423" s="15">
        <v>76.334098717273946</v>
      </c>
      <c r="E1423" s="15"/>
    </row>
    <row r="1424" spans="1:5" ht="15.75">
      <c r="A1424" s="16">
        <v>95.161474526753409</v>
      </c>
      <c r="B1424" s="15">
        <v>96.160066582433501</v>
      </c>
      <c r="C1424" s="15">
        <v>142.62567414940577</v>
      </c>
      <c r="D1424" s="15">
        <v>98.436111106087765</v>
      </c>
      <c r="E1424" s="15"/>
    </row>
    <row r="1425" spans="1:5" ht="15.75">
      <c r="A1425" s="16">
        <v>89.836567017903235</v>
      </c>
      <c r="B1425" s="15">
        <v>75.321368133194255</v>
      </c>
      <c r="C1425" s="15">
        <v>100.7006386215096</v>
      </c>
      <c r="D1425" s="15">
        <v>94.394942329677178</v>
      </c>
      <c r="E1425" s="15"/>
    </row>
    <row r="1426" spans="1:5" ht="15.75">
      <c r="A1426" s="16">
        <v>100.22738577578707</v>
      </c>
      <c r="B1426" s="15">
        <v>65.982267268685746</v>
      </c>
      <c r="C1426" s="15">
        <v>129.29361893512805</v>
      </c>
      <c r="D1426" s="15">
        <v>64.547169416988481</v>
      </c>
      <c r="E1426" s="15"/>
    </row>
    <row r="1427" spans="1:5" ht="15.75">
      <c r="A1427" s="16">
        <v>115.55763220062545</v>
      </c>
      <c r="B1427" s="15">
        <v>107.11041242632859</v>
      </c>
      <c r="C1427" s="15">
        <v>126.0692632620021</v>
      </c>
      <c r="D1427" s="15">
        <v>77.872941516721994</v>
      </c>
      <c r="E1427" s="15"/>
    </row>
    <row r="1428" spans="1:5" ht="15.75">
      <c r="A1428" s="16">
        <v>107.94149392589816</v>
      </c>
      <c r="B1428" s="15">
        <v>111.03059892247416</v>
      </c>
      <c r="C1428" s="15">
        <v>124.89852075171939</v>
      </c>
      <c r="D1428" s="15">
        <v>74.808443888008469</v>
      </c>
      <c r="E1428" s="15"/>
    </row>
    <row r="1429" spans="1:5" ht="15.75">
      <c r="A1429" s="16">
        <v>100.30570278715913</v>
      </c>
      <c r="B1429" s="15">
        <v>103.90576499046347</v>
      </c>
      <c r="C1429" s="15">
        <v>126.12005778820503</v>
      </c>
      <c r="D1429" s="15">
        <v>62.322108826583644</v>
      </c>
      <c r="E1429" s="15"/>
    </row>
    <row r="1430" spans="1:5" ht="15.75">
      <c r="A1430" s="16">
        <v>98.460577097830537</v>
      </c>
      <c r="B1430" s="15">
        <v>94.711864679715063</v>
      </c>
      <c r="C1430" s="15">
        <v>155.89873182313454</v>
      </c>
      <c r="D1430" s="15">
        <v>110.38627425111827</v>
      </c>
      <c r="E1430" s="15"/>
    </row>
    <row r="1431" spans="1:5" ht="15.75">
      <c r="A1431" s="16">
        <v>115.36171597297198</v>
      </c>
      <c r="B1431" s="15">
        <v>92.146969881105179</v>
      </c>
      <c r="C1431" s="15">
        <v>110.13732699942693</v>
      </c>
      <c r="D1431" s="15">
        <v>68.757006008473809</v>
      </c>
      <c r="E1431" s="15"/>
    </row>
    <row r="1432" spans="1:5" ht="15.75">
      <c r="A1432" s="16">
        <v>105.78610974019966</v>
      </c>
      <c r="B1432" s="15">
        <v>98.185645879686945</v>
      </c>
      <c r="C1432" s="15">
        <v>108.96064846375566</v>
      </c>
      <c r="D1432" s="15">
        <v>56.956262814628644</v>
      </c>
      <c r="E1432" s="15"/>
    </row>
    <row r="1433" spans="1:5" ht="15.75">
      <c r="A1433" s="16">
        <v>104.60947591048466</v>
      </c>
      <c r="B1433" s="15">
        <v>73.071762437086818</v>
      </c>
      <c r="C1433" s="15">
        <v>116.36050030046476</v>
      </c>
      <c r="D1433" s="15">
        <v>97.907103784598348</v>
      </c>
      <c r="E1433" s="15"/>
    </row>
    <row r="1434" spans="1:5" ht="15.75">
      <c r="A1434" s="16">
        <v>116.03720184155577</v>
      </c>
      <c r="B1434" s="15">
        <v>115.2445636214793</v>
      </c>
      <c r="C1434" s="15">
        <v>118.26110380224577</v>
      </c>
      <c r="D1434" s="15">
        <v>55.661788073399521</v>
      </c>
      <c r="E1434" s="15"/>
    </row>
    <row r="1435" spans="1:5" ht="15.75">
      <c r="A1435" s="16">
        <v>86.253556323418934</v>
      </c>
      <c r="B1435" s="15">
        <v>111.48075925436842</v>
      </c>
      <c r="C1435" s="15">
        <v>137.82968505501572</v>
      </c>
      <c r="D1435" s="15">
        <v>60.374979596167577</v>
      </c>
      <c r="E1435" s="15"/>
    </row>
    <row r="1436" spans="1:5" ht="15.75">
      <c r="A1436" s="16">
        <v>102.26179691838979</v>
      </c>
      <c r="B1436" s="15">
        <v>70.442929512131514</v>
      </c>
      <c r="C1436" s="15">
        <v>131.91393466570958</v>
      </c>
      <c r="D1436" s="15">
        <v>62.190434799822469</v>
      </c>
      <c r="E1436" s="15"/>
    </row>
    <row r="1437" spans="1:5" ht="15.75">
      <c r="A1437" s="16">
        <v>106.00721670093662</v>
      </c>
      <c r="B1437" s="15">
        <v>105.11544805775088</v>
      </c>
      <c r="C1437" s="15">
        <v>127.58724258444545</v>
      </c>
      <c r="D1437" s="15">
        <v>88.46954254813113</v>
      </c>
      <c r="E1437" s="15"/>
    </row>
    <row r="1438" spans="1:5" ht="15.75">
      <c r="A1438" s="16">
        <v>106.29190884535547</v>
      </c>
      <c r="B1438" s="15">
        <v>114.44249720768198</v>
      </c>
      <c r="C1438" s="15">
        <v>130.60960917491684</v>
      </c>
      <c r="D1438" s="15">
        <v>81.066439841924876</v>
      </c>
      <c r="E1438" s="15"/>
    </row>
    <row r="1439" spans="1:5" ht="15.75">
      <c r="A1439" s="16">
        <v>117.20465923878578</v>
      </c>
      <c r="B1439" s="15">
        <v>113.77108308713559</v>
      </c>
      <c r="C1439" s="15">
        <v>149.67291606712365</v>
      </c>
      <c r="D1439" s="15">
        <v>69.723487729538647</v>
      </c>
      <c r="E1439" s="15"/>
    </row>
    <row r="1440" spans="1:5" ht="15.75">
      <c r="A1440" s="16">
        <v>102.6890156146635</v>
      </c>
      <c r="B1440" s="15">
        <v>73.523722372448219</v>
      </c>
      <c r="C1440" s="15">
        <v>160.86747963124139</v>
      </c>
      <c r="D1440" s="15">
        <v>73.776946708539981</v>
      </c>
      <c r="E1440" s="15"/>
    </row>
    <row r="1441" spans="1:5" ht="15.75">
      <c r="A1441" s="16">
        <v>115.8068993183349</v>
      </c>
      <c r="B1441" s="15">
        <v>64.545011109208872</v>
      </c>
      <c r="C1441" s="15">
        <v>149.20904720674457</v>
      </c>
      <c r="D1441" s="15">
        <v>107.73861391465402</v>
      </c>
      <c r="E1441" s="15"/>
    </row>
    <row r="1442" spans="1:5" ht="15.75">
      <c r="A1442" s="16">
        <v>97.435795042093787</v>
      </c>
      <c r="B1442" s="15">
        <v>83.570983065590099</v>
      </c>
      <c r="C1442" s="15">
        <v>115.00745158651284</v>
      </c>
      <c r="D1442" s="15">
        <v>74.393013891273085</v>
      </c>
      <c r="E1442" s="15"/>
    </row>
    <row r="1443" spans="1:5" ht="15.75">
      <c r="A1443" s="16">
        <v>80.72972401377001</v>
      </c>
      <c r="B1443" s="15">
        <v>84.489957644314018</v>
      </c>
      <c r="C1443" s="15">
        <v>123.21148832925246</v>
      </c>
      <c r="D1443" s="15">
        <v>129.10248022593009</v>
      </c>
      <c r="E1443" s="15"/>
    </row>
    <row r="1444" spans="1:5" ht="15.75">
      <c r="A1444" s="16">
        <v>91.408481243922779</v>
      </c>
      <c r="B1444" s="15">
        <v>95.710578956249037</v>
      </c>
      <c r="C1444" s="15">
        <v>123.34170893965393</v>
      </c>
      <c r="D1444" s="15">
        <v>98.466842991234671</v>
      </c>
      <c r="E1444" s="15"/>
    </row>
    <row r="1445" spans="1:5" ht="15.75">
      <c r="A1445" s="16">
        <v>100.96061084553867</v>
      </c>
      <c r="B1445" s="15">
        <v>109.37191376087299</v>
      </c>
      <c r="C1445" s="15">
        <v>111.28171344078055</v>
      </c>
      <c r="D1445" s="15">
        <v>83.754649676939152</v>
      </c>
      <c r="E1445" s="15"/>
    </row>
    <row r="1446" spans="1:5" ht="15.75">
      <c r="A1446" s="16">
        <v>98.085630354324849</v>
      </c>
      <c r="B1446" s="15">
        <v>87.843118026631828</v>
      </c>
      <c r="C1446" s="15">
        <v>132.10500153653584</v>
      </c>
      <c r="D1446" s="15">
        <v>70.587919967840662</v>
      </c>
      <c r="E1446" s="15"/>
    </row>
    <row r="1447" spans="1:5" ht="15.75">
      <c r="A1447" s="16">
        <v>104.52086357751114</v>
      </c>
      <c r="B1447" s="15">
        <v>87.043393502261779</v>
      </c>
      <c r="C1447" s="15">
        <v>130.47159914817144</v>
      </c>
      <c r="D1447" s="15">
        <v>97.558919006905853</v>
      </c>
      <c r="E1447" s="15"/>
    </row>
    <row r="1448" spans="1:5" ht="15.75">
      <c r="A1448" s="16">
        <v>99.697179967313332</v>
      </c>
      <c r="B1448" s="15">
        <v>113.29883187372616</v>
      </c>
      <c r="C1448" s="15">
        <v>93.213107071483137</v>
      </c>
      <c r="D1448" s="15">
        <v>73.646955877399023</v>
      </c>
      <c r="E1448" s="15"/>
    </row>
    <row r="1449" spans="1:5" ht="15.75">
      <c r="A1449" s="16">
        <v>97.626842498902988</v>
      </c>
      <c r="B1449" s="15">
        <v>58.93434360732499</v>
      </c>
      <c r="C1449" s="15">
        <v>122.6013297745169</v>
      </c>
      <c r="D1449" s="15">
        <v>81.152453459543494</v>
      </c>
      <c r="E1449" s="15"/>
    </row>
    <row r="1450" spans="1:5" ht="15.75">
      <c r="A1450" s="16">
        <v>111.33084575567977</v>
      </c>
      <c r="B1450" s="15">
        <v>77.125755976857135</v>
      </c>
      <c r="C1450" s="15">
        <v>138.25650664811064</v>
      </c>
      <c r="D1450" s="15">
        <v>106.1516059513167</v>
      </c>
      <c r="E1450" s="15"/>
    </row>
    <row r="1451" spans="1:5" ht="15.75">
      <c r="A1451" s="16">
        <v>98.244392031068628</v>
      </c>
      <c r="B1451" s="15">
        <v>98.472605515644318</v>
      </c>
      <c r="C1451" s="15">
        <v>131.52106341434546</v>
      </c>
      <c r="D1451" s="15">
        <v>57.948805270490311</v>
      </c>
      <c r="E1451" s="15"/>
    </row>
    <row r="1452" spans="1:5" ht="15.75">
      <c r="A1452" s="16">
        <v>82.721775219772553</v>
      </c>
      <c r="B1452" s="15">
        <v>84.510442760353044</v>
      </c>
      <c r="C1452" s="15">
        <v>105.40962562121194</v>
      </c>
      <c r="D1452" s="15">
        <v>70.223701358065682</v>
      </c>
      <c r="E1452" s="15"/>
    </row>
    <row r="1453" spans="1:5" ht="15.75">
      <c r="A1453" s="16">
        <v>100.002822051556</v>
      </c>
      <c r="B1453" s="15">
        <v>96.238404533897892</v>
      </c>
      <c r="C1453" s="15">
        <v>132.64114970167498</v>
      </c>
      <c r="D1453" s="15">
        <v>95.771199810150165</v>
      </c>
      <c r="E1453" s="15"/>
    </row>
    <row r="1454" spans="1:5" ht="15.75">
      <c r="A1454" s="16">
        <v>99.232619789893306</v>
      </c>
      <c r="B1454" s="15">
        <v>79.519956036369877</v>
      </c>
      <c r="C1454" s="15">
        <v>139.49427146528706</v>
      </c>
      <c r="D1454" s="15">
        <v>101.47251506632529</v>
      </c>
      <c r="E1454" s="15"/>
    </row>
    <row r="1455" spans="1:5" ht="15.75">
      <c r="A1455" s="16">
        <v>94.505297739863181</v>
      </c>
      <c r="B1455" s="15">
        <v>116.49315007455243</v>
      </c>
      <c r="C1455" s="15">
        <v>117.22143264214537</v>
      </c>
      <c r="D1455" s="15">
        <v>101.92992620213772</v>
      </c>
      <c r="E1455" s="15"/>
    </row>
    <row r="1456" spans="1:5" ht="15.75">
      <c r="A1456" s="16">
        <v>114.68345583361952</v>
      </c>
      <c r="B1456" s="15">
        <v>93.932079926253209</v>
      </c>
      <c r="C1456" s="15">
        <v>124.22668822146079</v>
      </c>
      <c r="D1456" s="15">
        <v>104.20137555204292</v>
      </c>
      <c r="E1456" s="15"/>
    </row>
    <row r="1457" spans="1:5" ht="15.75">
      <c r="A1457" s="16">
        <v>109.22262816214925</v>
      </c>
      <c r="B1457" s="15">
        <v>82.96818195490232</v>
      </c>
      <c r="C1457" s="15">
        <v>117.85263897647837</v>
      </c>
      <c r="D1457" s="15">
        <v>93.309026684386254</v>
      </c>
      <c r="E1457" s="15"/>
    </row>
    <row r="1458" spans="1:5" ht="15.75">
      <c r="A1458" s="16">
        <v>74.647205516021131</v>
      </c>
      <c r="B1458" s="15">
        <v>87.57957491446291</v>
      </c>
      <c r="C1458" s="15">
        <v>109.34214779786657</v>
      </c>
      <c r="D1458" s="15">
        <v>84.886622203703155</v>
      </c>
      <c r="E1458" s="15"/>
    </row>
    <row r="1459" spans="1:5" ht="15.75">
      <c r="A1459" s="16">
        <v>107.17063053212996</v>
      </c>
      <c r="B1459" s="15">
        <v>108.78398058893026</v>
      </c>
      <c r="C1459" s="15">
        <v>114.40175632686191</v>
      </c>
      <c r="D1459" s="15">
        <v>81.287277814629988</v>
      </c>
      <c r="E1459" s="15"/>
    </row>
    <row r="1460" spans="1:5" ht="15.75">
      <c r="A1460" s="16">
        <v>90.000931321105782</v>
      </c>
      <c r="B1460" s="15">
        <v>83.354891171046575</v>
      </c>
      <c r="C1460" s="15">
        <v>133.94447117511845</v>
      </c>
      <c r="D1460" s="15">
        <v>84.64528406495333</v>
      </c>
      <c r="E1460" s="15"/>
    </row>
    <row r="1461" spans="1:5" ht="15.75">
      <c r="A1461" s="16">
        <v>93.22874175271636</v>
      </c>
      <c r="B1461" s="15">
        <v>113.07545141162336</v>
      </c>
      <c r="C1461" s="15">
        <v>128.21993832569092</v>
      </c>
      <c r="D1461" s="15">
        <v>97.590424381030516</v>
      </c>
      <c r="E1461" s="15"/>
    </row>
    <row r="1462" spans="1:5" ht="15.75">
      <c r="A1462" s="16">
        <v>102.16409930686723</v>
      </c>
      <c r="B1462" s="15">
        <v>92.840745281029058</v>
      </c>
      <c r="C1462" s="15">
        <v>109.02161525374368</v>
      </c>
      <c r="D1462" s="15">
        <v>67.136806691030415</v>
      </c>
      <c r="E1462" s="15"/>
    </row>
    <row r="1463" spans="1:5" ht="15.75">
      <c r="A1463" s="16">
        <v>104.83293583519639</v>
      </c>
      <c r="B1463" s="15">
        <v>73.392023254405103</v>
      </c>
      <c r="C1463" s="15">
        <v>134.21881326190146</v>
      </c>
      <c r="D1463" s="15">
        <v>73.662862214695224</v>
      </c>
      <c r="E1463" s="15"/>
    </row>
    <row r="1464" spans="1:5" ht="15.75">
      <c r="A1464" s="16">
        <v>101.57712317968617</v>
      </c>
      <c r="B1464" s="15">
        <v>80.370854869249797</v>
      </c>
      <c r="C1464" s="15">
        <v>107.06547342755925</v>
      </c>
      <c r="D1464" s="15">
        <v>61.238822420540373</v>
      </c>
      <c r="E1464" s="15"/>
    </row>
    <row r="1465" spans="1:5" ht="15.75">
      <c r="A1465" s="16">
        <v>118.8055572365613</v>
      </c>
      <c r="B1465" s="15">
        <v>111.34599258656976</v>
      </c>
      <c r="C1465" s="15">
        <v>143.48794963115665</v>
      </c>
      <c r="D1465" s="15">
        <v>80.205748015180234</v>
      </c>
      <c r="E1465" s="15"/>
    </row>
    <row r="1466" spans="1:5" ht="15.75">
      <c r="A1466" s="16">
        <v>97.217841332229682</v>
      </c>
      <c r="B1466" s="15">
        <v>86.937593579597205</v>
      </c>
      <c r="C1466" s="15">
        <v>109.54582065321574</v>
      </c>
      <c r="D1466" s="15">
        <v>91.315107017840091</v>
      </c>
      <c r="E1466" s="15"/>
    </row>
    <row r="1467" spans="1:5" ht="15.75">
      <c r="A1467" s="16">
        <v>99.144542432475191</v>
      </c>
      <c r="B1467" s="15">
        <v>105.42122837592274</v>
      </c>
      <c r="C1467" s="15">
        <v>144.69381504841863</v>
      </c>
      <c r="D1467" s="15">
        <v>99.040850174907291</v>
      </c>
      <c r="E1467" s="15"/>
    </row>
    <row r="1468" spans="1:5" ht="15.75">
      <c r="A1468" s="16">
        <v>106.73167606461789</v>
      </c>
      <c r="B1468" s="15">
        <v>77.464652041135196</v>
      </c>
      <c r="C1468" s="15">
        <v>120.73445542146146</v>
      </c>
      <c r="D1468" s="15">
        <v>96.538386572581203</v>
      </c>
      <c r="E1468" s="15"/>
    </row>
    <row r="1469" spans="1:5" ht="15.75">
      <c r="A1469" s="16">
        <v>117.87778932512651</v>
      </c>
      <c r="B1469" s="15">
        <v>103.14101758490892</v>
      </c>
      <c r="C1469" s="15">
        <v>128.6750167382479</v>
      </c>
      <c r="D1469" s="15">
        <v>101.44571699908624</v>
      </c>
      <c r="E1469" s="15"/>
    </row>
    <row r="1470" spans="1:5" ht="15.75">
      <c r="A1470" s="16">
        <v>106.51148309950145</v>
      </c>
      <c r="B1470" s="15">
        <v>82.08722594412734</v>
      </c>
      <c r="C1470" s="15">
        <v>159.14831626736827</v>
      </c>
      <c r="D1470" s="15">
        <v>88.098759257212578</v>
      </c>
      <c r="E1470" s="15"/>
    </row>
    <row r="1471" spans="1:5" ht="15.75">
      <c r="A1471" s="16">
        <v>98.961203911136408</v>
      </c>
      <c r="B1471" s="15">
        <v>89.717739952681086</v>
      </c>
      <c r="C1471" s="15">
        <v>130.07715152551782</v>
      </c>
      <c r="D1471" s="15">
        <v>109.93362763898631</v>
      </c>
      <c r="E1471" s="15"/>
    </row>
    <row r="1472" spans="1:5" ht="15.75">
      <c r="A1472" s="16">
        <v>100.48407773451231</v>
      </c>
      <c r="B1472" s="15">
        <v>92.755491342904861</v>
      </c>
      <c r="C1472" s="15">
        <v>119.6332463157205</v>
      </c>
      <c r="D1472" s="15">
        <v>87.504044088240107</v>
      </c>
      <c r="E1472" s="15"/>
    </row>
    <row r="1473" spans="1:5" ht="15.75">
      <c r="A1473" s="16">
        <v>114.26718595320153</v>
      </c>
      <c r="B1473" s="15">
        <v>72.173695690372597</v>
      </c>
      <c r="C1473" s="15">
        <v>87.718093936706509</v>
      </c>
      <c r="D1473" s="15">
        <v>94.409693133150085</v>
      </c>
      <c r="E1473" s="15"/>
    </row>
    <row r="1474" spans="1:5" ht="15.75">
      <c r="A1474" s="16">
        <v>95.369368336838534</v>
      </c>
      <c r="B1474" s="15">
        <v>121.49311006786547</v>
      </c>
      <c r="C1474" s="15">
        <v>120.46087040537259</v>
      </c>
      <c r="D1474" s="15">
        <v>81.518212630334119</v>
      </c>
      <c r="E1474" s="15"/>
    </row>
    <row r="1475" spans="1:5" ht="15.75">
      <c r="A1475" s="16">
        <v>93.821921092774119</v>
      </c>
      <c r="B1475" s="15">
        <v>88.833168085136549</v>
      </c>
      <c r="C1475" s="15">
        <v>116.06968310994716</v>
      </c>
      <c r="D1475" s="15">
        <v>105.49581026476176</v>
      </c>
      <c r="E1475" s="15"/>
    </row>
    <row r="1476" spans="1:5" ht="15.75">
      <c r="A1476" s="16">
        <v>93.74878808848166</v>
      </c>
      <c r="B1476" s="15">
        <v>105.48129341962067</v>
      </c>
      <c r="C1476" s="15">
        <v>104.89866244552672</v>
      </c>
      <c r="D1476" s="15">
        <v>97.328921463463303</v>
      </c>
      <c r="E1476" s="15"/>
    </row>
    <row r="1477" spans="1:5" ht="15.75">
      <c r="A1477" s="16">
        <v>93.075907391613555</v>
      </c>
      <c r="B1477" s="15">
        <v>117.27963347471473</v>
      </c>
      <c r="C1477" s="15">
        <v>117.64155202491224</v>
      </c>
      <c r="D1477" s="15">
        <v>87.921271901058162</v>
      </c>
      <c r="E1477" s="15"/>
    </row>
    <row r="1478" spans="1:5" ht="15.75">
      <c r="A1478" s="16">
        <v>103.74272043109158</v>
      </c>
      <c r="B1478" s="15">
        <v>106.21855231236168</v>
      </c>
      <c r="C1478" s="15">
        <v>128.38248026898782</v>
      </c>
      <c r="D1478" s="15">
        <v>87.355930601950149</v>
      </c>
      <c r="E1478" s="15"/>
    </row>
    <row r="1479" spans="1:5" ht="15.75">
      <c r="A1479" s="16">
        <v>82.19468470287552</v>
      </c>
      <c r="B1479" s="15">
        <v>107.31156340435746</v>
      </c>
      <c r="C1479" s="15">
        <v>153.19598450998342</v>
      </c>
      <c r="D1479" s="15">
        <v>106.08146287518707</v>
      </c>
      <c r="E1479" s="15"/>
    </row>
    <row r="1480" spans="1:5" ht="15.75">
      <c r="A1480" s="16">
        <v>77.020533686470571</v>
      </c>
      <c r="B1480" s="15">
        <v>102.12550534638467</v>
      </c>
      <c r="C1480" s="15">
        <v>107.70290297896281</v>
      </c>
      <c r="D1480" s="15">
        <v>94.750400989346417</v>
      </c>
      <c r="E1480" s="15"/>
    </row>
    <row r="1481" spans="1:5" ht="15.75">
      <c r="A1481" s="16">
        <v>102.85260757860328</v>
      </c>
      <c r="B1481" s="15">
        <v>116.68531208170521</v>
      </c>
      <c r="C1481" s="15">
        <v>132.91725820929514</v>
      </c>
      <c r="D1481" s="15">
        <v>65.954027670278492</v>
      </c>
      <c r="E1481" s="15"/>
    </row>
    <row r="1482" spans="1:5" ht="15.75">
      <c r="A1482" s="16">
        <v>91.102016094799865</v>
      </c>
      <c r="B1482" s="15">
        <v>88.177965651289014</v>
      </c>
      <c r="C1482" s="15">
        <v>109.7400460970789</v>
      </c>
      <c r="D1482" s="15">
        <v>81.28197484697921</v>
      </c>
      <c r="E1482" s="15"/>
    </row>
    <row r="1483" spans="1:5" ht="15.75">
      <c r="A1483" s="16">
        <v>104.19729836886518</v>
      </c>
      <c r="B1483" s="15">
        <v>135.11326064378295</v>
      </c>
      <c r="C1483" s="15">
        <v>123.55586810099908</v>
      </c>
      <c r="D1483" s="15">
        <v>98.465711507122933</v>
      </c>
      <c r="E1483" s="15"/>
    </row>
    <row r="1484" spans="1:5" ht="15.75">
      <c r="A1484" s="16">
        <v>84.024215744625508</v>
      </c>
      <c r="B1484" s="15">
        <v>100.32087633314859</v>
      </c>
      <c r="C1484" s="15">
        <v>154.75501121387083</v>
      </c>
      <c r="D1484" s="15">
        <v>74.797309423820479</v>
      </c>
      <c r="E1484" s="15"/>
    </row>
    <row r="1485" spans="1:5" ht="15.75">
      <c r="A1485" s="16">
        <v>92.391696933907497</v>
      </c>
      <c r="B1485" s="15">
        <v>83.542703294688181</v>
      </c>
      <c r="C1485" s="15">
        <v>125.52611283817896</v>
      </c>
      <c r="D1485" s="15">
        <v>128.56482304810015</v>
      </c>
      <c r="E1485" s="15"/>
    </row>
    <row r="1486" spans="1:5" ht="15.75">
      <c r="A1486" s="16">
        <v>98.254924789733877</v>
      </c>
      <c r="B1486" s="15">
        <v>106.00097840435865</v>
      </c>
      <c r="C1486" s="15">
        <v>124.07827977032184</v>
      </c>
      <c r="D1486" s="15">
        <v>96.913096356450978</v>
      </c>
      <c r="E1486" s="15"/>
    </row>
    <row r="1487" spans="1:5" ht="15.75">
      <c r="A1487" s="16">
        <v>85.281409791326723</v>
      </c>
      <c r="B1487" s="15">
        <v>97.373418994015992</v>
      </c>
      <c r="C1487" s="15">
        <v>129.5038344533225</v>
      </c>
      <c r="D1487" s="15">
        <v>117.06108079787327</v>
      </c>
      <c r="E1487" s="15"/>
    </row>
    <row r="1488" spans="1:5" ht="15.75">
      <c r="A1488" s="16">
        <v>98.986222751540254</v>
      </c>
      <c r="B1488" s="15">
        <v>103.46207827641365</v>
      </c>
      <c r="C1488" s="15">
        <v>120.09689093748079</v>
      </c>
      <c r="D1488" s="15">
        <v>124.94766250910629</v>
      </c>
      <c r="E1488" s="15"/>
    </row>
    <row r="1489" spans="1:5" ht="15.75">
      <c r="A1489" s="16">
        <v>108.70789714628017</v>
      </c>
      <c r="B1489" s="15">
        <v>81.482106627964868</v>
      </c>
      <c r="C1489" s="15">
        <v>129.63189352760764</v>
      </c>
      <c r="D1489" s="15">
        <v>105.51552364694885</v>
      </c>
      <c r="E1489" s="15"/>
    </row>
    <row r="1490" spans="1:5" ht="15.75">
      <c r="A1490" s="16">
        <v>94.467050380421824</v>
      </c>
      <c r="B1490" s="15">
        <v>116.9272046638298</v>
      </c>
      <c r="C1490" s="15">
        <v>126.3388169055645</v>
      </c>
      <c r="D1490" s="15">
        <v>80.316140252540436</v>
      </c>
      <c r="E1490" s="15"/>
    </row>
    <row r="1491" spans="1:5" ht="15.75">
      <c r="A1491" s="16">
        <v>87.175805732562139</v>
      </c>
      <c r="B1491" s="15">
        <v>95.782262780409155</v>
      </c>
      <c r="C1491" s="15">
        <v>123.86115557416701</v>
      </c>
      <c r="D1491" s="15">
        <v>93.305685262726001</v>
      </c>
      <c r="E1491" s="15"/>
    </row>
    <row r="1492" spans="1:5" ht="15.75">
      <c r="A1492" s="16">
        <v>111.47135284216461</v>
      </c>
      <c r="B1492" s="15">
        <v>93.84291049955209</v>
      </c>
      <c r="C1492" s="15">
        <v>136.67436733343266</v>
      </c>
      <c r="D1492" s="15">
        <v>65.714882966153709</v>
      </c>
      <c r="E1492" s="15"/>
    </row>
    <row r="1493" spans="1:5" ht="15.75">
      <c r="A1493" s="16">
        <v>117.46404714950245</v>
      </c>
      <c r="B1493" s="15">
        <v>98.229868295140932</v>
      </c>
      <c r="C1493" s="15">
        <v>115.08287376393014</v>
      </c>
      <c r="D1493" s="15">
        <v>94.452580969635846</v>
      </c>
      <c r="E1493" s="15"/>
    </row>
    <row r="1494" spans="1:5" ht="15.75">
      <c r="A1494" s="16">
        <v>99.725587166665264</v>
      </c>
      <c r="B1494" s="15">
        <v>94.498624449505542</v>
      </c>
      <c r="C1494" s="15">
        <v>116.54573286586469</v>
      </c>
      <c r="D1494" s="15">
        <v>89.911787485340255</v>
      </c>
      <c r="E1494" s="15"/>
    </row>
    <row r="1495" spans="1:5" ht="15.75">
      <c r="A1495" s="16">
        <v>99.382283847580766</v>
      </c>
      <c r="B1495" s="15">
        <v>93.10264708452678</v>
      </c>
      <c r="C1495" s="15">
        <v>138.50332609081875</v>
      </c>
      <c r="D1495" s="15">
        <v>80.897457867484945</v>
      </c>
      <c r="E1495" s="15"/>
    </row>
    <row r="1496" spans="1:5" ht="15.75">
      <c r="A1496" s="16">
        <v>98.895262897036673</v>
      </c>
      <c r="B1496" s="15">
        <v>94.053689201763291</v>
      </c>
      <c r="C1496" s="15">
        <v>122.81535595005835</v>
      </c>
      <c r="D1496" s="15">
        <v>43.90143455910902</v>
      </c>
      <c r="E1496" s="15"/>
    </row>
    <row r="1497" spans="1:5" ht="15.75">
      <c r="A1497" s="16">
        <v>115.88000778329501</v>
      </c>
      <c r="B1497" s="15">
        <v>124.40099677809826</v>
      </c>
      <c r="C1497" s="15">
        <v>119.66102810388293</v>
      </c>
      <c r="D1497" s="15">
        <v>85.823534699562742</v>
      </c>
      <c r="E1497" s="15"/>
    </row>
    <row r="1498" spans="1:5" ht="15.75">
      <c r="A1498" s="16">
        <v>97.543951674146001</v>
      </c>
      <c r="B1498" s="15">
        <v>104.43972642673884</v>
      </c>
      <c r="C1498" s="15">
        <v>115.77736112341199</v>
      </c>
      <c r="D1498" s="15">
        <v>88.87459626701002</v>
      </c>
      <c r="E1498" s="15"/>
    </row>
    <row r="1499" spans="1:5" ht="15.75">
      <c r="A1499" s="16">
        <v>93.925272481988031</v>
      </c>
      <c r="B1499" s="15">
        <v>89.584594509949511</v>
      </c>
      <c r="C1499" s="15">
        <v>120.01353647258952</v>
      </c>
      <c r="D1499" s="15">
        <v>123.48131381759799</v>
      </c>
      <c r="E1499" s="15"/>
    </row>
    <row r="1500" spans="1:5" ht="15.75">
      <c r="A1500" s="16">
        <v>101.83474686193108</v>
      </c>
      <c r="B1500" s="15">
        <v>76.945527582586237</v>
      </c>
      <c r="C1500" s="15">
        <v>131.17032798411401</v>
      </c>
      <c r="D1500" s="15">
        <v>83.699155075413501</v>
      </c>
      <c r="E1500" s="15"/>
    </row>
    <row r="1501" spans="1:5" ht="15.75">
      <c r="A1501" s="16">
        <v>91.730067596108711</v>
      </c>
      <c r="B1501" s="15">
        <v>101.93723223355846</v>
      </c>
      <c r="C1501" s="15">
        <v>115.92997484479497</v>
      </c>
      <c r="D1501" s="15">
        <v>115.98706306540976</v>
      </c>
      <c r="E1501" s="15"/>
    </row>
    <row r="1502" spans="1:5" ht="15.75">
      <c r="A1502" s="16">
        <v>112.88584907388213</v>
      </c>
      <c r="B1502" s="15">
        <v>112.58220877542726</v>
      </c>
      <c r="C1502" s="15">
        <v>118.90391108690892</v>
      </c>
      <c r="D1502" s="15">
        <v>110.18997579265601</v>
      </c>
      <c r="E1502" s="15"/>
    </row>
    <row r="1503" spans="1:5" ht="15.75">
      <c r="A1503" s="16">
        <v>106.87363752263082</v>
      </c>
      <c r="B1503" s="15">
        <v>94.547661134589589</v>
      </c>
      <c r="C1503" s="15">
        <v>140.04183575517573</v>
      </c>
      <c r="D1503" s="15">
        <v>97.025845927936416</v>
      </c>
      <c r="E1503" s="15"/>
    </row>
    <row r="1504" spans="1:5" ht="15.75">
      <c r="A1504" s="16">
        <v>111.57970080114978</v>
      </c>
      <c r="B1504" s="15">
        <v>86.706975797517316</v>
      </c>
      <c r="C1504" s="15">
        <v>103.2026940115486</v>
      </c>
      <c r="D1504" s="15">
        <v>82.494940646347459</v>
      </c>
      <c r="E1504" s="15"/>
    </row>
    <row r="1505" spans="1:5" ht="15.75">
      <c r="A1505" s="16">
        <v>97.187229216592641</v>
      </c>
      <c r="B1505" s="15">
        <v>89.414562631623085</v>
      </c>
      <c r="C1505" s="15">
        <v>140.1758881374974</v>
      </c>
      <c r="D1505" s="15">
        <v>95.353569058096355</v>
      </c>
      <c r="E1505" s="15"/>
    </row>
    <row r="1506" spans="1:5" ht="15.75">
      <c r="A1506" s="16">
        <v>109.54481087927661</v>
      </c>
      <c r="B1506" s="15">
        <v>73.447935744985671</v>
      </c>
      <c r="C1506" s="15">
        <v>154.76221839896311</v>
      </c>
      <c r="D1506" s="15">
        <v>22.419122894922339</v>
      </c>
      <c r="E1506" s="15"/>
    </row>
    <row r="1507" spans="1:5" ht="15.75">
      <c r="A1507" s="16">
        <v>85.24138164350461</v>
      </c>
      <c r="B1507" s="15">
        <v>103.18163864977805</v>
      </c>
      <c r="C1507" s="15">
        <v>135.27355836862966</v>
      </c>
      <c r="D1507" s="15">
        <v>86.192390739859093</v>
      </c>
      <c r="E1507" s="15"/>
    </row>
    <row r="1508" spans="1:5" ht="15.75">
      <c r="A1508" s="16">
        <v>109.84204514907105</v>
      </c>
      <c r="B1508" s="15">
        <v>103.65644399940379</v>
      </c>
      <c r="C1508" s="15">
        <v>146.80215310355607</v>
      </c>
      <c r="D1508" s="15">
        <v>101.79138273048807</v>
      </c>
      <c r="E1508" s="15"/>
    </row>
    <row r="1509" spans="1:5" ht="15.75">
      <c r="A1509" s="16">
        <v>116.98191721413878</v>
      </c>
      <c r="B1509" s="15">
        <v>110.69919081427884</v>
      </c>
      <c r="C1509" s="15">
        <v>146.28996648776251</v>
      </c>
      <c r="D1509" s="15">
        <v>112.78795230240348</v>
      </c>
      <c r="E1509" s="15"/>
    </row>
    <row r="1510" spans="1:5" ht="15.75">
      <c r="A1510" s="16">
        <v>100.60653888601792</v>
      </c>
      <c r="B1510" s="15">
        <v>95.081439847297133</v>
      </c>
      <c r="C1510" s="15">
        <v>126.45758475208027</v>
      </c>
      <c r="D1510" s="15">
        <v>128.12906523431025</v>
      </c>
      <c r="E1510" s="15"/>
    </row>
    <row r="1511" spans="1:5" ht="15.75">
      <c r="A1511" s="16">
        <v>88.290798227211553</v>
      </c>
      <c r="B1511" s="15">
        <v>87.897105927032726</v>
      </c>
      <c r="C1511" s="15">
        <v>148.1417808979927</v>
      </c>
      <c r="D1511" s="15">
        <v>73.312719711174168</v>
      </c>
      <c r="E1511" s="15"/>
    </row>
    <row r="1512" spans="1:5" ht="15.75">
      <c r="A1512" s="16">
        <v>109.06549940074797</v>
      </c>
      <c r="B1512" s="15">
        <v>108.73812080791936</v>
      </c>
      <c r="C1512" s="15">
        <v>158.10700684901349</v>
      </c>
      <c r="D1512" s="15">
        <v>51.225878036893846</v>
      </c>
      <c r="E1512" s="15"/>
    </row>
    <row r="1513" spans="1:5" ht="15.75">
      <c r="A1513" s="16">
        <v>104.39860354367738</v>
      </c>
      <c r="B1513" s="15">
        <v>108.2454729676158</v>
      </c>
      <c r="C1513" s="15">
        <v>108.14570584302032</v>
      </c>
      <c r="D1513" s="15">
        <v>58.048865459034005</v>
      </c>
      <c r="E1513" s="15"/>
    </row>
    <row r="1514" spans="1:5" ht="15.75">
      <c r="A1514" s="16">
        <v>91.081209763848392</v>
      </c>
      <c r="B1514" s="15">
        <v>130.11635632074672</v>
      </c>
      <c r="C1514" s="15">
        <v>130.68799623741825</v>
      </c>
      <c r="D1514" s="15">
        <v>46.503995392475872</v>
      </c>
      <c r="E1514" s="15"/>
    </row>
    <row r="1515" spans="1:5" ht="15.75">
      <c r="A1515" s="16">
        <v>92.251365089714454</v>
      </c>
      <c r="B1515" s="15">
        <v>81.667029825416648</v>
      </c>
      <c r="C1515" s="15">
        <v>134.6792107776821</v>
      </c>
      <c r="D1515" s="15">
        <v>82.111334107059974</v>
      </c>
      <c r="E1515" s="15"/>
    </row>
    <row r="1516" spans="1:5" ht="15.75">
      <c r="A1516" s="16">
        <v>115.25855907684104</v>
      </c>
      <c r="B1516" s="15">
        <v>110.00975122482828</v>
      </c>
      <c r="C1516" s="15">
        <v>127.33068069295541</v>
      </c>
      <c r="D1516" s="15">
        <v>89.28375702610083</v>
      </c>
      <c r="E1516" s="15"/>
    </row>
    <row r="1517" spans="1:5" ht="15.75">
      <c r="A1517" s="16">
        <v>105.66415141082643</v>
      </c>
      <c r="B1517" s="15">
        <v>95.197345070778283</v>
      </c>
      <c r="C1517" s="15">
        <v>126.3384781622733</v>
      </c>
      <c r="D1517" s="15">
        <v>77.802598718739091</v>
      </c>
      <c r="E1517" s="15"/>
    </row>
    <row r="1518" spans="1:5" ht="15.75">
      <c r="A1518" s="16">
        <v>100.55328143864131</v>
      </c>
      <c r="B1518" s="15">
        <v>74.300781091812951</v>
      </c>
      <c r="C1518" s="15">
        <v>145.54607126630117</v>
      </c>
      <c r="D1518" s="15">
        <v>89.675731888837618</v>
      </c>
      <c r="E1518" s="15"/>
    </row>
    <row r="1519" spans="1:5" ht="15.75">
      <c r="A1519" s="16">
        <v>106.97439875682448</v>
      </c>
      <c r="B1519" s="15">
        <v>99.87278129299284</v>
      </c>
      <c r="C1519" s="15">
        <v>136.25695887694746</v>
      </c>
      <c r="D1519" s="15">
        <v>121.1053233382188</v>
      </c>
      <c r="E1519" s="15"/>
    </row>
    <row r="1520" spans="1:5" ht="15.75">
      <c r="A1520" s="16">
        <v>90.789549671234226</v>
      </c>
      <c r="B1520" s="15">
        <v>113.77278329781007</v>
      </c>
      <c r="C1520" s="15">
        <v>140.60299405739443</v>
      </c>
      <c r="D1520" s="15">
        <v>104.57096406557866</v>
      </c>
      <c r="E1520" s="15"/>
    </row>
    <row r="1521" spans="1:5" ht="15.75">
      <c r="A1521" s="16">
        <v>109.66432152216612</v>
      </c>
      <c r="B1521" s="15">
        <v>96.790870528712958</v>
      </c>
      <c r="C1521" s="15">
        <v>140.89907097790046</v>
      </c>
      <c r="D1521" s="15">
        <v>79.330428117521024</v>
      </c>
      <c r="E1521" s="15"/>
    </row>
    <row r="1522" spans="1:5" ht="15.75">
      <c r="A1522" s="16">
        <v>91.650643874407933</v>
      </c>
      <c r="B1522" s="15">
        <v>87.218247557450468</v>
      </c>
      <c r="C1522" s="15">
        <v>136.89371255754281</v>
      </c>
      <c r="D1522" s="15">
        <v>65.02936218834634</v>
      </c>
      <c r="E1522" s="15"/>
    </row>
    <row r="1523" spans="1:5" ht="15.75">
      <c r="A1523" s="16">
        <v>91.62002820233397</v>
      </c>
      <c r="B1523" s="15">
        <v>103.74032716936767</v>
      </c>
      <c r="C1523" s="15">
        <v>149.28997482042519</v>
      </c>
      <c r="D1523" s="15">
        <v>90.930846571700386</v>
      </c>
      <c r="E1523" s="15"/>
    </row>
    <row r="1524" spans="1:5" ht="15.75">
      <c r="A1524" s="16">
        <v>86.009846686926039</v>
      </c>
      <c r="B1524" s="15">
        <v>121.01154434316754</v>
      </c>
      <c r="C1524" s="15">
        <v>123.27130896594554</v>
      </c>
      <c r="D1524" s="15">
        <v>109.15314034580206</v>
      </c>
      <c r="E1524" s="15"/>
    </row>
    <row r="1525" spans="1:5" ht="15.75">
      <c r="A1525" s="16">
        <v>88.410228917445011</v>
      </c>
      <c r="B1525" s="15">
        <v>110.11282266907187</v>
      </c>
      <c r="C1525" s="15">
        <v>119.68086622642318</v>
      </c>
      <c r="D1525" s="15">
        <v>86.819995494272462</v>
      </c>
      <c r="E1525" s="15"/>
    </row>
    <row r="1526" spans="1:5" ht="15.75">
      <c r="A1526" s="16">
        <v>94.717324642749645</v>
      </c>
      <c r="B1526" s="15">
        <v>116.26213324445303</v>
      </c>
      <c r="C1526" s="15">
        <v>116.69182348069853</v>
      </c>
      <c r="D1526" s="15">
        <v>100.47797110056536</v>
      </c>
      <c r="E1526" s="15"/>
    </row>
    <row r="1527" spans="1:5" ht="15.75">
      <c r="A1527" s="16">
        <v>114.93047192934682</v>
      </c>
      <c r="B1527" s="15">
        <v>90.261257475964385</v>
      </c>
      <c r="C1527" s="15">
        <v>111.13856455580731</v>
      </c>
      <c r="D1527" s="15">
        <v>62.244972766598039</v>
      </c>
      <c r="E1527" s="15"/>
    </row>
    <row r="1528" spans="1:5" ht="15.75">
      <c r="A1528" s="16">
        <v>105.55121899907363</v>
      </c>
      <c r="B1528" s="15">
        <v>105.44580408288198</v>
      </c>
      <c r="C1528" s="15">
        <v>135.79943097352611</v>
      </c>
      <c r="D1528" s="15">
        <v>93.792847411242519</v>
      </c>
      <c r="E1528" s="15"/>
    </row>
    <row r="1529" spans="1:5" ht="15.75">
      <c r="A1529" s="16">
        <v>96.544721319452265</v>
      </c>
      <c r="B1529" s="15">
        <v>98.422928156401213</v>
      </c>
      <c r="C1529" s="15">
        <v>125.24102515741333</v>
      </c>
      <c r="D1529" s="15">
        <v>85.640194626341781</v>
      </c>
      <c r="E1529" s="15"/>
    </row>
    <row r="1530" spans="1:5" ht="15.75">
      <c r="A1530" s="16">
        <v>115.72741208516959</v>
      </c>
      <c r="B1530" s="15">
        <v>90.665244910957199</v>
      </c>
      <c r="C1530" s="15">
        <v>143.66825688944687</v>
      </c>
      <c r="D1530" s="15">
        <v>70.147346196426952</v>
      </c>
      <c r="E1530" s="15"/>
    </row>
    <row r="1531" spans="1:5" ht="15.75">
      <c r="A1531" s="16">
        <v>101.98669249371619</v>
      </c>
      <c r="B1531" s="15">
        <v>91.494440772186181</v>
      </c>
      <c r="C1531" s="15">
        <v>113.99379877932461</v>
      </c>
      <c r="D1531" s="15">
        <v>109.41750070842318</v>
      </c>
      <c r="E1531" s="15"/>
    </row>
    <row r="1532" spans="1:5" ht="15.75">
      <c r="A1532" s="16">
        <v>102.25244761861632</v>
      </c>
      <c r="B1532" s="15">
        <v>84.25825643013809</v>
      </c>
      <c r="C1532" s="15">
        <v>116.30256423612764</v>
      </c>
      <c r="D1532" s="15">
        <v>90.77646664309782</v>
      </c>
      <c r="E1532" s="15"/>
    </row>
    <row r="1533" spans="1:5" ht="15.75">
      <c r="A1533" s="16">
        <v>111.04322572649608</v>
      </c>
      <c r="B1533" s="15">
        <v>127.75759355694163</v>
      </c>
      <c r="C1533" s="15">
        <v>109.34136057279034</v>
      </c>
      <c r="D1533" s="15">
        <v>105.86865587126795</v>
      </c>
      <c r="E1533" s="15"/>
    </row>
    <row r="1534" spans="1:5" ht="15.75">
      <c r="A1534" s="16">
        <v>81.659507592297587</v>
      </c>
      <c r="B1534" s="15">
        <v>73.837703296311474</v>
      </c>
      <c r="C1534" s="15">
        <v>100.92688329721113</v>
      </c>
      <c r="D1534" s="15">
        <v>64.365807188642066</v>
      </c>
      <c r="E1534" s="15"/>
    </row>
    <row r="1535" spans="1:5" ht="15.75">
      <c r="A1535" s="16">
        <v>95.722156025379945</v>
      </c>
      <c r="B1535" s="15">
        <v>90.689431533894549</v>
      </c>
      <c r="C1535" s="15">
        <v>104.23807581540814</v>
      </c>
      <c r="D1535" s="15">
        <v>59.382184134909721</v>
      </c>
      <c r="E1535" s="15"/>
    </row>
    <row r="1536" spans="1:5" ht="15.75">
      <c r="A1536" s="16">
        <v>99.114192752273311</v>
      </c>
      <c r="B1536" s="15">
        <v>90.567021811585846</v>
      </c>
      <c r="C1536" s="15">
        <v>92.470763623884977</v>
      </c>
      <c r="D1536" s="15">
        <v>99.088895802060506</v>
      </c>
      <c r="E1536" s="15"/>
    </row>
    <row r="1537" spans="1:5" ht="15.75">
      <c r="A1537" s="16">
        <v>105.24926408306214</v>
      </c>
      <c r="B1537" s="15">
        <v>100.12547997962997</v>
      </c>
      <c r="C1537" s="15">
        <v>122.26894141548996</v>
      </c>
      <c r="D1537" s="15">
        <v>83.298367176587362</v>
      </c>
      <c r="E1537" s="15"/>
    </row>
    <row r="1538" spans="1:5" ht="15.75">
      <c r="A1538" s="16">
        <v>99.712857612877315</v>
      </c>
      <c r="B1538" s="15">
        <v>76.048720484698151</v>
      </c>
      <c r="C1538" s="15">
        <v>105.99579820587337</v>
      </c>
      <c r="D1538" s="15">
        <v>104.86194672959073</v>
      </c>
      <c r="E1538" s="15"/>
    </row>
    <row r="1539" spans="1:5" ht="15.75">
      <c r="A1539" s="16">
        <v>99.769344510099245</v>
      </c>
      <c r="B1539" s="15">
        <v>76.345382693722286</v>
      </c>
      <c r="C1539" s="15">
        <v>89.677525089717847</v>
      </c>
      <c r="D1539" s="15">
        <v>82.023233163772602</v>
      </c>
      <c r="E1539" s="15"/>
    </row>
    <row r="1540" spans="1:5" ht="15.75">
      <c r="A1540" s="16">
        <v>86.621417193333627</v>
      </c>
      <c r="B1540" s="15">
        <v>111.25268118150302</v>
      </c>
      <c r="C1540" s="15">
        <v>141.28420616714834</v>
      </c>
      <c r="D1540" s="15">
        <v>69.121055887995908</v>
      </c>
      <c r="E1540" s="15"/>
    </row>
    <row r="1541" spans="1:5" ht="15.75">
      <c r="A1541" s="16">
        <v>121.24325212085409</v>
      </c>
      <c r="B1541" s="15">
        <v>97.752812604744577</v>
      </c>
      <c r="C1541" s="15">
        <v>130.88729760546016</v>
      </c>
      <c r="D1541" s="15">
        <v>63.017064093094177</v>
      </c>
      <c r="E1541" s="15"/>
    </row>
    <row r="1542" spans="1:5" ht="15.75">
      <c r="A1542" s="16">
        <v>100.52622159194016</v>
      </c>
      <c r="B1542" s="15">
        <v>78.565345475033155</v>
      </c>
      <c r="C1542" s="15">
        <v>127.38366273189285</v>
      </c>
      <c r="D1542" s="15">
        <v>82.962926352030308</v>
      </c>
      <c r="E1542" s="15"/>
    </row>
    <row r="1543" spans="1:5" ht="15.75">
      <c r="A1543" s="16">
        <v>105.89884901984306</v>
      </c>
      <c r="B1543" s="15">
        <v>107.27728685123452</v>
      </c>
      <c r="C1543" s="15">
        <v>137.41850481495135</v>
      </c>
      <c r="D1543" s="15">
        <v>116.69215617781106</v>
      </c>
      <c r="E1543" s="15"/>
    </row>
    <row r="1544" spans="1:5" ht="15.75">
      <c r="A1544" s="16">
        <v>109.72761473440187</v>
      </c>
      <c r="B1544" s="15">
        <v>96.187943941293952</v>
      </c>
      <c r="C1544" s="15">
        <v>125.39950499294719</v>
      </c>
      <c r="D1544" s="15">
        <v>76.805259945763282</v>
      </c>
      <c r="E1544" s="15"/>
    </row>
    <row r="1545" spans="1:5" ht="15.75">
      <c r="A1545" s="16">
        <v>98.71672410833412</v>
      </c>
      <c r="B1545" s="15">
        <v>84.88501067015477</v>
      </c>
      <c r="C1545" s="15">
        <v>131.76762483613516</v>
      </c>
      <c r="D1545" s="15">
        <v>110.01971411989189</v>
      </c>
      <c r="E1545" s="15"/>
    </row>
    <row r="1546" spans="1:5" ht="15.75">
      <c r="A1546" s="16">
        <v>109.35038479315153</v>
      </c>
      <c r="B1546" s="15">
        <v>82.134713862194531</v>
      </c>
      <c r="C1546" s="15">
        <v>127.34239974856223</v>
      </c>
      <c r="D1546" s="15">
        <v>62.333056117216756</v>
      </c>
      <c r="E1546" s="15"/>
    </row>
    <row r="1547" spans="1:5" ht="15.75">
      <c r="A1547" s="16">
        <v>122.53669454557894</v>
      </c>
      <c r="B1547" s="15">
        <v>74.915920598192542</v>
      </c>
      <c r="C1547" s="15">
        <v>108.35811557894317</v>
      </c>
      <c r="D1547" s="15">
        <v>66.692491882611193</v>
      </c>
      <c r="E1547" s="15"/>
    </row>
    <row r="1548" spans="1:5" ht="15.75">
      <c r="A1548" s="16">
        <v>84.834672872040073</v>
      </c>
      <c r="B1548" s="15">
        <v>111.9785941670898</v>
      </c>
      <c r="C1548" s="15">
        <v>131.64767953785486</v>
      </c>
      <c r="D1548" s="15">
        <v>76.045362602292244</v>
      </c>
      <c r="E1548" s="15"/>
    </row>
    <row r="1549" spans="1:5" ht="15.75">
      <c r="A1549" s="16">
        <v>99.41369638844435</v>
      </c>
      <c r="B1549" s="15">
        <v>94.600558392846779</v>
      </c>
      <c r="C1549" s="15">
        <v>123.71841805839381</v>
      </c>
      <c r="D1549" s="15">
        <v>89.355553862338866</v>
      </c>
      <c r="E1549" s="15"/>
    </row>
    <row r="1550" spans="1:5" ht="15.75">
      <c r="A1550" s="16">
        <v>103.66999060827311</v>
      </c>
      <c r="B1550" s="15">
        <v>97.839318098215244</v>
      </c>
      <c r="C1550" s="15">
        <v>121.39067866977484</v>
      </c>
      <c r="D1550" s="15">
        <v>85.117100313459559</v>
      </c>
      <c r="E1550" s="15"/>
    </row>
    <row r="1551" spans="1:5" ht="15.75">
      <c r="A1551" s="16">
        <v>107.49325291945979</v>
      </c>
      <c r="B1551" s="15">
        <v>86.752047171734148</v>
      </c>
      <c r="C1551" s="15">
        <v>131.60196415595351</v>
      </c>
      <c r="D1551" s="15">
        <v>121.23323459747439</v>
      </c>
      <c r="E1551" s="15"/>
    </row>
    <row r="1552" spans="1:5" ht="15.75">
      <c r="A1552" s="16">
        <v>97.156849260647959</v>
      </c>
      <c r="B1552" s="15">
        <v>91.388515123333036</v>
      </c>
      <c r="C1552" s="15">
        <v>149.11135549340884</v>
      </c>
      <c r="D1552" s="15">
        <v>98.529421426866293</v>
      </c>
      <c r="E1552" s="15"/>
    </row>
    <row r="1553" spans="1:5" ht="15.75">
      <c r="A1553" s="16">
        <v>85.15927572142914</v>
      </c>
      <c r="B1553" s="15">
        <v>94.812007436564727</v>
      </c>
      <c r="C1553" s="15">
        <v>160.66804854219754</v>
      </c>
      <c r="D1553" s="15">
        <v>58.973934515682913</v>
      </c>
      <c r="E1553" s="15"/>
    </row>
    <row r="1554" spans="1:5" ht="15.75">
      <c r="A1554" s="16">
        <v>111.20064952505118</v>
      </c>
      <c r="B1554" s="15">
        <v>108.99857629138978</v>
      </c>
      <c r="C1554" s="15">
        <v>159.15731321158546</v>
      </c>
      <c r="D1554" s="15">
        <v>106.86835755098514</v>
      </c>
      <c r="E1554" s="15"/>
    </row>
    <row r="1555" spans="1:5" ht="15.75">
      <c r="A1555" s="16">
        <v>111.81496278346117</v>
      </c>
      <c r="B1555" s="15">
        <v>101.77389718990639</v>
      </c>
      <c r="C1555" s="15">
        <v>127.18090980553711</v>
      </c>
      <c r="D1555" s="15">
        <v>133.52060879532814</v>
      </c>
      <c r="E1555" s="15"/>
    </row>
    <row r="1556" spans="1:5" ht="15.75">
      <c r="A1556" s="16">
        <v>98.402830610586989</v>
      </c>
      <c r="B1556" s="15">
        <v>100.3031861041336</v>
      </c>
      <c r="C1556" s="15">
        <v>128.5775576251126</v>
      </c>
      <c r="D1556" s="15">
        <v>88.009637546809927</v>
      </c>
      <c r="E1556" s="15"/>
    </row>
    <row r="1557" spans="1:5" ht="15.75">
      <c r="A1557" s="16">
        <v>103.88300333892744</v>
      </c>
      <c r="B1557" s="15">
        <v>79.906247319263457</v>
      </c>
      <c r="C1557" s="15">
        <v>136.33855294663135</v>
      </c>
      <c r="D1557" s="15">
        <v>57.590725868442405</v>
      </c>
      <c r="E1557" s="15"/>
    </row>
    <row r="1558" spans="1:5" ht="15.75">
      <c r="A1558" s="16">
        <v>100.66570605611105</v>
      </c>
      <c r="B1558" s="15">
        <v>130.65680121545711</v>
      </c>
      <c r="C1558" s="15">
        <v>140.12271765532205</v>
      </c>
      <c r="D1558" s="15">
        <v>77.047127848123864</v>
      </c>
      <c r="E1558" s="15"/>
    </row>
    <row r="1559" spans="1:5" ht="15.75">
      <c r="A1559" s="16">
        <v>105.09952034934713</v>
      </c>
      <c r="B1559" s="15">
        <v>79.037837205339656</v>
      </c>
      <c r="C1559" s="15">
        <v>148.42867046446031</v>
      </c>
      <c r="D1559" s="15">
        <v>67.342016781742586</v>
      </c>
      <c r="E1559" s="15"/>
    </row>
    <row r="1560" spans="1:5" ht="15.75">
      <c r="A1560" s="16">
        <v>92.719679987345671</v>
      </c>
      <c r="B1560" s="15">
        <v>117.511595695197</v>
      </c>
      <c r="C1560" s="15">
        <v>163.04781027327522</v>
      </c>
      <c r="D1560" s="15">
        <v>95.302130284443365</v>
      </c>
      <c r="E1560" s="15"/>
    </row>
    <row r="1561" spans="1:5" ht="15.75">
      <c r="A1561" s="16">
        <v>104.61089930632852</v>
      </c>
      <c r="B1561" s="15">
        <v>93.979683604578668</v>
      </c>
      <c r="C1561" s="15">
        <v>112.69154087339075</v>
      </c>
      <c r="D1561" s="15">
        <v>112.78589262147989</v>
      </c>
      <c r="E1561" s="15"/>
    </row>
    <row r="1562" spans="1:5" ht="15.75">
      <c r="A1562" s="16">
        <v>74.568545156614618</v>
      </c>
      <c r="B1562" s="15">
        <v>100.80250290903905</v>
      </c>
      <c r="C1562" s="15">
        <v>129.34162610446833</v>
      </c>
      <c r="D1562" s="15">
        <v>101.58309036430637</v>
      </c>
      <c r="E1562" s="15"/>
    </row>
    <row r="1563" spans="1:5" ht="15.75">
      <c r="A1563" s="16">
        <v>104.65325832814756</v>
      </c>
      <c r="B1563" s="15">
        <v>72.514441684154463</v>
      </c>
      <c r="C1563" s="15">
        <v>131.94992578798406</v>
      </c>
      <c r="D1563" s="15">
        <v>85.584874028944569</v>
      </c>
      <c r="E1563" s="15"/>
    </row>
    <row r="1564" spans="1:5" ht="15.75">
      <c r="A1564" s="16">
        <v>87.537150153883658</v>
      </c>
      <c r="B1564" s="15">
        <v>86.231383177965881</v>
      </c>
      <c r="C1564" s="15">
        <v>146.69927355718073</v>
      </c>
      <c r="D1564" s="15">
        <v>114.02158404525267</v>
      </c>
      <c r="E1564" s="15"/>
    </row>
    <row r="1565" spans="1:5" ht="15.75">
      <c r="A1565" s="16">
        <v>107.28518698178959</v>
      </c>
      <c r="B1565" s="15">
        <v>95.112742341092371</v>
      </c>
      <c r="C1565" s="15">
        <v>97.027788136932713</v>
      </c>
      <c r="D1565" s="15">
        <v>85.604470435788471</v>
      </c>
      <c r="E1565" s="15"/>
    </row>
    <row r="1566" spans="1:5" ht="15.75">
      <c r="A1566" s="16">
        <v>87.430567433449369</v>
      </c>
      <c r="B1566" s="15">
        <v>85.894563152015735</v>
      </c>
      <c r="C1566" s="15">
        <v>133.89845096106114</v>
      </c>
      <c r="D1566" s="15">
        <v>89.017979914393663</v>
      </c>
      <c r="E1566" s="15"/>
    </row>
    <row r="1567" spans="1:5" ht="15.75">
      <c r="A1567" s="16">
        <v>110.55656296259144</v>
      </c>
      <c r="B1567" s="15">
        <v>109.0863794881102</v>
      </c>
      <c r="C1567" s="15">
        <v>145.04156273577564</v>
      </c>
      <c r="D1567" s="15">
        <v>131.71367702830707</v>
      </c>
      <c r="E1567" s="15"/>
    </row>
    <row r="1568" spans="1:5" ht="15.75">
      <c r="A1568" s="16">
        <v>108.15517096566509</v>
      </c>
      <c r="B1568" s="15">
        <v>114.41685102489032</v>
      </c>
      <c r="C1568" s="15">
        <v>132.00930273359859</v>
      </c>
      <c r="D1568" s="15">
        <v>83.066073611979618</v>
      </c>
      <c r="E1568" s="15"/>
    </row>
    <row r="1569" spans="1:5" ht="15.75">
      <c r="A1569" s="16">
        <v>113.46043786722362</v>
      </c>
      <c r="B1569" s="15">
        <v>97.363900729141051</v>
      </c>
      <c r="C1569" s="15">
        <v>109.79804161931952</v>
      </c>
      <c r="D1569" s="15">
        <v>72.297238152009413</v>
      </c>
      <c r="E1569" s="15"/>
    </row>
    <row r="1570" spans="1:5" ht="15.75">
      <c r="A1570" s="16">
        <v>91.751397785719746</v>
      </c>
      <c r="B1570" s="15">
        <v>96.730082543962226</v>
      </c>
      <c r="C1570" s="15">
        <v>94.380543060060518</v>
      </c>
      <c r="D1570" s="15">
        <v>95.842658925795376</v>
      </c>
      <c r="E1570" s="15"/>
    </row>
    <row r="1571" spans="1:5" ht="15.75">
      <c r="A1571" s="16">
        <v>94.239663809025842</v>
      </c>
      <c r="B1571" s="15">
        <v>94.933456123078486</v>
      </c>
      <c r="C1571" s="15">
        <v>123.65278124932502</v>
      </c>
      <c r="D1571" s="15">
        <v>111.10437195063696</v>
      </c>
      <c r="E1571" s="15"/>
    </row>
    <row r="1572" spans="1:5" ht="15.75">
      <c r="A1572" s="16">
        <v>106.3501264978072</v>
      </c>
      <c r="B1572" s="15">
        <v>91.277110416945106</v>
      </c>
      <c r="C1572" s="15">
        <v>132.10497870057338</v>
      </c>
      <c r="D1572" s="15">
        <v>72.379389637040958</v>
      </c>
      <c r="E1572" s="15"/>
    </row>
    <row r="1573" spans="1:5" ht="15.75">
      <c r="A1573" s="16">
        <v>102.0324128728646</v>
      </c>
      <c r="B1573" s="15">
        <v>112.23483313717111</v>
      </c>
      <c r="C1573" s="15">
        <v>94.3163476388861</v>
      </c>
      <c r="D1573" s="15">
        <v>68.362004491211792</v>
      </c>
      <c r="E1573" s="15"/>
    </row>
    <row r="1574" spans="1:5" ht="15.75">
      <c r="A1574" s="16">
        <v>100.04187891332208</v>
      </c>
      <c r="B1574" s="15">
        <v>79.177930852983991</v>
      </c>
      <c r="C1574" s="15">
        <v>77.753374658135499</v>
      </c>
      <c r="D1574" s="15">
        <v>74.081776930631804</v>
      </c>
      <c r="E1574" s="15"/>
    </row>
    <row r="1575" spans="1:5" ht="15.75">
      <c r="A1575" s="16">
        <v>89.025886981494295</v>
      </c>
      <c r="B1575" s="15">
        <v>110.03276644564721</v>
      </c>
      <c r="C1575" s="15">
        <v>88.515505423720242</v>
      </c>
      <c r="D1575" s="15">
        <v>99.808352641338161</v>
      </c>
      <c r="E1575" s="15"/>
    </row>
    <row r="1576" spans="1:5" ht="15.75">
      <c r="A1576" s="16">
        <v>100.81103069516075</v>
      </c>
      <c r="B1576" s="15">
        <v>78.804566892279126</v>
      </c>
      <c r="C1576" s="15">
        <v>131.1255323328794</v>
      </c>
      <c r="D1576" s="15">
        <v>72.077217512378411</v>
      </c>
      <c r="E1576" s="15"/>
    </row>
    <row r="1577" spans="1:5" ht="15.75">
      <c r="A1577" s="16">
        <v>89.807767655861426</v>
      </c>
      <c r="B1577" s="15">
        <v>96.053240067453771</v>
      </c>
      <c r="C1577" s="15">
        <v>100.53011592660823</v>
      </c>
      <c r="D1577" s="15">
        <v>83.18439687125192</v>
      </c>
      <c r="E1577" s="15"/>
    </row>
    <row r="1578" spans="1:5" ht="15.75">
      <c r="A1578" s="16">
        <v>112.40434582669536</v>
      </c>
      <c r="B1578" s="15">
        <v>110.52618097131131</v>
      </c>
      <c r="C1578" s="15">
        <v>161.17834260354016</v>
      </c>
      <c r="D1578" s="15">
        <v>103.06853237441373</v>
      </c>
      <c r="E1578" s="15"/>
    </row>
    <row r="1579" spans="1:5" ht="15.75">
      <c r="A1579" s="16">
        <v>98.488337018301308</v>
      </c>
      <c r="B1579" s="15">
        <v>106.04418006849983</v>
      </c>
      <c r="C1579" s="15">
        <v>140.4574000739899</v>
      </c>
      <c r="D1579" s="15">
        <v>84.108266408213694</v>
      </c>
      <c r="E1579" s="15"/>
    </row>
    <row r="1580" spans="1:5" ht="15.75">
      <c r="A1580" s="16">
        <v>85.507836721296826</v>
      </c>
      <c r="B1580" s="15">
        <v>108.40534487721811</v>
      </c>
      <c r="C1580" s="15">
        <v>119.24861014524026</v>
      </c>
      <c r="D1580" s="15">
        <v>104.02988858576236</v>
      </c>
      <c r="E1580" s="15"/>
    </row>
    <row r="1581" spans="1:5" ht="15.75">
      <c r="A1581" s="16">
        <v>122.28330799738387</v>
      </c>
      <c r="B1581" s="15">
        <v>83.128351299257019</v>
      </c>
      <c r="C1581" s="15">
        <v>124.46835870929931</v>
      </c>
      <c r="D1581" s="15">
        <v>92.945274525453669</v>
      </c>
      <c r="E1581" s="15"/>
    </row>
    <row r="1582" spans="1:5" ht="15.75">
      <c r="A1582" s="16">
        <v>117.71439962308818</v>
      </c>
      <c r="B1582" s="15">
        <v>109.35448861909549</v>
      </c>
      <c r="C1582" s="15">
        <v>100.53670059145361</v>
      </c>
      <c r="D1582" s="15">
        <v>74.172299036951017</v>
      </c>
      <c r="E1582" s="15"/>
    </row>
    <row r="1583" spans="1:5" ht="15.75">
      <c r="A1583" s="16">
        <v>106.50651100312416</v>
      </c>
      <c r="B1583" s="15">
        <v>115.99232524435479</v>
      </c>
      <c r="C1583" s="15">
        <v>138.45848590179912</v>
      </c>
      <c r="D1583" s="15">
        <v>90.541035105962919</v>
      </c>
      <c r="E1583" s="15"/>
    </row>
    <row r="1584" spans="1:5" ht="15.75">
      <c r="A1584" s="16">
        <v>109.59623782094354</v>
      </c>
      <c r="B1584" s="15">
        <v>129.42951281301021</v>
      </c>
      <c r="C1584" s="15">
        <v>109.77508621758716</v>
      </c>
      <c r="D1584" s="15">
        <v>88.274229336070675</v>
      </c>
      <c r="E1584" s="15"/>
    </row>
    <row r="1585" spans="1:5" ht="15.75">
      <c r="A1585" s="16">
        <v>103.31437647659527</v>
      </c>
      <c r="B1585" s="15">
        <v>61.135498704010161</v>
      </c>
      <c r="C1585" s="15">
        <v>137.44821703750745</v>
      </c>
      <c r="D1585" s="15">
        <v>67.869248274809024</v>
      </c>
      <c r="E1585" s="15"/>
    </row>
    <row r="1586" spans="1:5" ht="15.75">
      <c r="A1586" s="16">
        <v>87.02527947989438</v>
      </c>
      <c r="B1586" s="15">
        <v>98.165453970472072</v>
      </c>
      <c r="C1586" s="15">
        <v>112.70853940209804</v>
      </c>
      <c r="D1586" s="15">
        <v>86.366593809691494</v>
      </c>
      <c r="E1586" s="15"/>
    </row>
    <row r="1587" spans="1:5" ht="15.75">
      <c r="A1587" s="16">
        <v>73.979970038243437</v>
      </c>
      <c r="B1587" s="15">
        <v>108.45594368095703</v>
      </c>
      <c r="C1587" s="15">
        <v>134.53438997487979</v>
      </c>
      <c r="D1587" s="15">
        <v>100.17488196033355</v>
      </c>
      <c r="E1587" s="15"/>
    </row>
    <row r="1588" spans="1:5" ht="15.75">
      <c r="A1588" s="16">
        <v>73.842064916595973</v>
      </c>
      <c r="B1588" s="15">
        <v>84.700644064133712</v>
      </c>
      <c r="C1588" s="15">
        <v>153.18969754938507</v>
      </c>
      <c r="D1588" s="15">
        <v>107.29899202207207</v>
      </c>
      <c r="E1588" s="15"/>
    </row>
    <row r="1589" spans="1:5" ht="15.75">
      <c r="A1589" s="16">
        <v>79.410185171389003</v>
      </c>
      <c r="B1589" s="15">
        <v>114.2283058796977</v>
      </c>
      <c r="C1589" s="15">
        <v>129.38101272351901</v>
      </c>
      <c r="D1589" s="15">
        <v>102.96515892591742</v>
      </c>
      <c r="E1589" s="15"/>
    </row>
    <row r="1590" spans="1:5" ht="15.75">
      <c r="A1590" s="16">
        <v>106.51003904303593</v>
      </c>
      <c r="B1590" s="15">
        <v>114.65741114887464</v>
      </c>
      <c r="C1590" s="15">
        <v>130.40258015360564</v>
      </c>
      <c r="D1590" s="15">
        <v>74.064175190790138</v>
      </c>
      <c r="E1590" s="15"/>
    </row>
    <row r="1591" spans="1:5" ht="15.75">
      <c r="A1591" s="16">
        <v>114.22809976051553</v>
      </c>
      <c r="B1591" s="15">
        <v>102.03840405509936</v>
      </c>
      <c r="C1591" s="15">
        <v>127.90307652142587</v>
      </c>
      <c r="D1591" s="15">
        <v>93.55158930202947</v>
      </c>
      <c r="E1591" s="15"/>
    </row>
    <row r="1592" spans="1:5" ht="15.75">
      <c r="A1592" s="16">
        <v>96.726085731495459</v>
      </c>
      <c r="B1592" s="15">
        <v>85.102160570448859</v>
      </c>
      <c r="C1592" s="15">
        <v>117.95743724662202</v>
      </c>
      <c r="D1592" s="15">
        <v>97.150521933548362</v>
      </c>
      <c r="E1592" s="15"/>
    </row>
    <row r="1593" spans="1:5" ht="15.75">
      <c r="A1593" s="16">
        <v>98.842116813506209</v>
      </c>
      <c r="B1593" s="15">
        <v>83.267085483277015</v>
      </c>
      <c r="C1593" s="15">
        <v>113.65002383451497</v>
      </c>
      <c r="D1593" s="15">
        <v>140.52346487159753</v>
      </c>
      <c r="E1593" s="15"/>
    </row>
    <row r="1594" spans="1:5" ht="15.75">
      <c r="A1594" s="16">
        <v>102.94211454334459</v>
      </c>
      <c r="B1594" s="15">
        <v>71.187904238149713</v>
      </c>
      <c r="C1594" s="15">
        <v>116.58019024384316</v>
      </c>
      <c r="D1594" s="15">
        <v>81.060804116623331</v>
      </c>
      <c r="E1594" s="15"/>
    </row>
    <row r="1595" spans="1:5" ht="15.75">
      <c r="A1595" s="16">
        <v>106.16182779324959</v>
      </c>
      <c r="B1595" s="15">
        <v>126.36660165137528</v>
      </c>
      <c r="C1595" s="15">
        <v>101.14013562901505</v>
      </c>
      <c r="D1595" s="15">
        <v>68.236105432850991</v>
      </c>
      <c r="E1595" s="15"/>
    </row>
    <row r="1596" spans="1:5" ht="15.75">
      <c r="A1596" s="16">
        <v>97.703019390343115</v>
      </c>
      <c r="B1596" s="15">
        <v>107.7075327523346</v>
      </c>
      <c r="C1596" s="15">
        <v>98.022212572038825</v>
      </c>
      <c r="D1596" s="15">
        <v>102.35214662717453</v>
      </c>
      <c r="E1596" s="15"/>
    </row>
    <row r="1597" spans="1:5" ht="15.75">
      <c r="A1597" s="16">
        <v>116.74170277010489</v>
      </c>
      <c r="B1597" s="15">
        <v>97.347433839280484</v>
      </c>
      <c r="C1597" s="15">
        <v>117.31134852920491</v>
      </c>
      <c r="D1597" s="15">
        <v>122.05149870022183</v>
      </c>
      <c r="E1597" s="15"/>
    </row>
    <row r="1598" spans="1:5" ht="15.75">
      <c r="A1598" s="16">
        <v>97.344874110638102</v>
      </c>
      <c r="B1598" s="15">
        <v>121.09274205238876</v>
      </c>
      <c r="C1598" s="15">
        <v>124.80369640227309</v>
      </c>
      <c r="D1598" s="15">
        <v>123.23184622702001</v>
      </c>
      <c r="E1598" s="15"/>
    </row>
    <row r="1599" spans="1:5" ht="15.75">
      <c r="A1599" s="16">
        <v>101.2234562551896</v>
      </c>
      <c r="B1599" s="15">
        <v>114.86556726624144</v>
      </c>
      <c r="C1599" s="15">
        <v>133.6367104241333</v>
      </c>
      <c r="D1599" s="15">
        <v>88.424090274918399</v>
      </c>
      <c r="E1599" s="15"/>
    </row>
    <row r="1600" spans="1:5" ht="15.75">
      <c r="A1600" s="16">
        <v>107.72276560988416</v>
      </c>
      <c r="B1600" s="15">
        <v>104.72898058319515</v>
      </c>
      <c r="C1600" s="15">
        <v>124.94602747705699</v>
      </c>
      <c r="D1600" s="15">
        <v>66.06547736257653</v>
      </c>
      <c r="E1600" s="15"/>
    </row>
    <row r="1601" spans="1:5" ht="15.75">
      <c r="A1601" s="16">
        <v>89.294811352380066</v>
      </c>
      <c r="B1601" s="15">
        <v>135.06210690764533</v>
      </c>
      <c r="C1601" s="15">
        <v>145.44374723116107</v>
      </c>
      <c r="D1601" s="15">
        <v>77.838392691666058</v>
      </c>
      <c r="E1601" s="15"/>
    </row>
    <row r="1602" spans="1:5" ht="15.75">
      <c r="A1602" s="16">
        <v>107.7818467100883</v>
      </c>
      <c r="B1602" s="15">
        <v>91.143462676575382</v>
      </c>
      <c r="C1602" s="15">
        <v>166.40884951721659</v>
      </c>
      <c r="D1602" s="15">
        <v>104.16472387374256</v>
      </c>
      <c r="E1602" s="15"/>
    </row>
    <row r="1603" spans="1:5" ht="15.75">
      <c r="A1603" s="16">
        <v>99.401032922577315</v>
      </c>
      <c r="B1603" s="15">
        <v>100.34319081572676</v>
      </c>
      <c r="C1603" s="15">
        <v>136.23009629819762</v>
      </c>
      <c r="D1603" s="15">
        <v>73.969922794424292</v>
      </c>
      <c r="E1603" s="15"/>
    </row>
    <row r="1604" spans="1:5" ht="15.75">
      <c r="A1604" s="16">
        <v>85.302593265828364</v>
      </c>
      <c r="B1604" s="15">
        <v>80.272130925669671</v>
      </c>
      <c r="C1604" s="15">
        <v>121.02964975458121</v>
      </c>
      <c r="D1604" s="15">
        <v>78.187642847899497</v>
      </c>
      <c r="E1604" s="15"/>
    </row>
    <row r="1605" spans="1:5" ht="15.75">
      <c r="A1605" s="16">
        <v>111.6358518025379</v>
      </c>
      <c r="B1605" s="15">
        <v>91.73079025283073</v>
      </c>
      <c r="C1605" s="15">
        <v>124.41485284313671</v>
      </c>
      <c r="D1605" s="15">
        <v>104.44321785386137</v>
      </c>
      <c r="E1605" s="15"/>
    </row>
    <row r="1606" spans="1:5" ht="15.75">
      <c r="A1606" s="16">
        <v>102.38658668999392</v>
      </c>
      <c r="B1606" s="15">
        <v>103.19103876276472</v>
      </c>
      <c r="C1606" s="15">
        <v>99.758998889120676</v>
      </c>
      <c r="D1606" s="15">
        <v>131.73923072213825</v>
      </c>
      <c r="E1606" s="15"/>
    </row>
    <row r="1607" spans="1:5" ht="15.75">
      <c r="A1607" s="16">
        <v>95.275811429905843</v>
      </c>
      <c r="B1607" s="15">
        <v>99.344829436978443</v>
      </c>
      <c r="C1607" s="15">
        <v>94.444683872814039</v>
      </c>
      <c r="D1607" s="15">
        <v>89.60334497706981</v>
      </c>
      <c r="E1607" s="15"/>
    </row>
    <row r="1608" spans="1:5" ht="15.75">
      <c r="A1608" s="16">
        <v>99.748694388244985</v>
      </c>
      <c r="B1608" s="15">
        <v>88.27898251880697</v>
      </c>
      <c r="C1608" s="15">
        <v>140.58976945339055</v>
      </c>
      <c r="D1608" s="15">
        <v>92.181664563503318</v>
      </c>
      <c r="E1608" s="15"/>
    </row>
    <row r="1609" spans="1:5" ht="15.75">
      <c r="A1609" s="16">
        <v>76.515613351978118</v>
      </c>
      <c r="B1609" s="15">
        <v>85.074962432605616</v>
      </c>
      <c r="C1609" s="15">
        <v>92.195106366182245</v>
      </c>
      <c r="D1609" s="15">
        <v>119.98099369430406</v>
      </c>
      <c r="E1609" s="15"/>
    </row>
    <row r="1610" spans="1:5" ht="15.75">
      <c r="A1610" s="16">
        <v>80.030338995334205</v>
      </c>
      <c r="B1610" s="15">
        <v>100.71685438746272</v>
      </c>
      <c r="C1610" s="15">
        <v>128.72150061998013</v>
      </c>
      <c r="D1610" s="15">
        <v>95.966732662850518</v>
      </c>
      <c r="E1610" s="15"/>
    </row>
    <row r="1611" spans="1:5" ht="15.75">
      <c r="A1611" s="16">
        <v>99.65090778991339</v>
      </c>
      <c r="B1611" s="15">
        <v>87.326238316228455</v>
      </c>
      <c r="C1611" s="15">
        <v>151.92065272876789</v>
      </c>
      <c r="D1611" s="15">
        <v>89.512430162307055</v>
      </c>
      <c r="E1611" s="15"/>
    </row>
    <row r="1612" spans="1:5" ht="15.75">
      <c r="A1612" s="16">
        <v>85.249506192104718</v>
      </c>
      <c r="B1612" s="15">
        <v>118.993052721612</v>
      </c>
      <c r="C1612" s="15">
        <v>129.07897761983236</v>
      </c>
      <c r="D1612" s="15">
        <v>62.048898260576379</v>
      </c>
      <c r="E1612" s="15"/>
    </row>
    <row r="1613" spans="1:5" ht="15.75">
      <c r="A1613" s="16">
        <v>97.323468050268502</v>
      </c>
      <c r="B1613" s="15">
        <v>96.71074985786845</v>
      </c>
      <c r="C1613" s="15">
        <v>160.04004783139294</v>
      </c>
      <c r="D1613" s="15">
        <v>59.373919816727039</v>
      </c>
      <c r="E1613" s="15"/>
    </row>
    <row r="1614" spans="1:5" ht="15.75">
      <c r="A1614" s="16">
        <v>109.04921935810421</v>
      </c>
      <c r="B1614" s="15">
        <v>102.04058132666773</v>
      </c>
      <c r="C1614" s="15">
        <v>146.11010420003936</v>
      </c>
      <c r="D1614" s="15">
        <v>77.850756565601387</v>
      </c>
      <c r="E1614" s="15"/>
    </row>
    <row r="1615" spans="1:5" ht="15.75">
      <c r="A1615" s="16">
        <v>94.610910310257168</v>
      </c>
      <c r="B1615" s="15">
        <v>87.16524672559558</v>
      </c>
      <c r="C1615" s="15">
        <v>137.04912532222693</v>
      </c>
      <c r="D1615" s="15">
        <v>128.73798546033868</v>
      </c>
      <c r="E1615" s="15"/>
    </row>
    <row r="1616" spans="1:5" ht="15.75">
      <c r="A1616" s="16">
        <v>89.117914376407725</v>
      </c>
      <c r="B1616" s="15">
        <v>106.32036530538471</v>
      </c>
      <c r="C1616" s="15">
        <v>162.35499614271589</v>
      </c>
      <c r="D1616" s="15">
        <v>81.106847688579364</v>
      </c>
      <c r="E1616" s="15"/>
    </row>
    <row r="1617" spans="1:5" ht="15.75">
      <c r="A1617" s="16">
        <v>99.663725389723368</v>
      </c>
      <c r="B1617" s="15">
        <v>107.83280495647887</v>
      </c>
      <c r="C1617" s="15">
        <v>96.088965940174376</v>
      </c>
      <c r="D1617" s="15">
        <v>86.091809218919479</v>
      </c>
      <c r="E1617" s="15"/>
    </row>
    <row r="1618" spans="1:5" ht="15.75">
      <c r="A1618" s="16">
        <v>95.505899237201675</v>
      </c>
      <c r="B1618" s="15">
        <v>129.79563519221529</v>
      </c>
      <c r="C1618" s="15">
        <v>107.93073838116243</v>
      </c>
      <c r="D1618" s="15">
        <v>89.523952813357255</v>
      </c>
      <c r="E1618" s="15"/>
    </row>
    <row r="1619" spans="1:5" ht="15.75">
      <c r="A1619" s="16">
        <v>94.24192548190149</v>
      </c>
      <c r="B1619" s="15">
        <v>90.749921829262803</v>
      </c>
      <c r="C1619" s="15">
        <v>165.45751954499224</v>
      </c>
      <c r="D1619" s="15">
        <v>106.3189169187865</v>
      </c>
      <c r="E1619" s="15"/>
    </row>
    <row r="1620" spans="1:5" ht="15.75">
      <c r="A1620" s="16">
        <v>100.54888345826498</v>
      </c>
      <c r="B1620" s="15">
        <v>106.07261236976342</v>
      </c>
      <c r="C1620" s="15">
        <v>130.51875158362805</v>
      </c>
      <c r="D1620" s="15">
        <v>85.481873002498787</v>
      </c>
      <c r="E1620" s="15"/>
    </row>
    <row r="1621" spans="1:5" ht="15.75">
      <c r="A1621" s="16">
        <v>113.75955525239192</v>
      </c>
      <c r="B1621" s="15">
        <v>111.03181901967787</v>
      </c>
      <c r="C1621" s="15">
        <v>138.06523718026256</v>
      </c>
      <c r="D1621" s="15">
        <v>73.922239640103271</v>
      </c>
      <c r="E1621" s="15"/>
    </row>
    <row r="1622" spans="1:5" ht="15.75">
      <c r="A1622" s="16">
        <v>106.6093733941841</v>
      </c>
      <c r="B1622" s="15">
        <v>94.677026979644552</v>
      </c>
      <c r="C1622" s="15">
        <v>98.112168708331637</v>
      </c>
      <c r="D1622" s="15">
        <v>87.522847989879438</v>
      </c>
      <c r="E1622" s="15"/>
    </row>
    <row r="1623" spans="1:5" ht="15.75">
      <c r="A1623" s="16">
        <v>97.66529965975792</v>
      </c>
      <c r="B1623" s="15">
        <v>84.166209432061123</v>
      </c>
      <c r="C1623" s="15">
        <v>146.23290989695761</v>
      </c>
      <c r="D1623" s="15">
        <v>86.340150713999719</v>
      </c>
      <c r="E1623" s="15"/>
    </row>
    <row r="1624" spans="1:5" ht="15.75">
      <c r="A1624" s="16">
        <v>109.2786929409101</v>
      </c>
      <c r="B1624" s="15">
        <v>111.6674665256653</v>
      </c>
      <c r="C1624" s="15">
        <v>123.34056540797746</v>
      </c>
      <c r="D1624" s="15">
        <v>84.822235909291521</v>
      </c>
      <c r="E1624" s="15"/>
    </row>
    <row r="1625" spans="1:5" ht="15.75">
      <c r="A1625" s="16">
        <v>96.865668621126133</v>
      </c>
      <c r="B1625" s="15">
        <v>120.25569765294222</v>
      </c>
      <c r="C1625" s="15">
        <v>101.69062469623782</v>
      </c>
      <c r="D1625" s="15">
        <v>102.06349712368592</v>
      </c>
      <c r="E1625" s="15"/>
    </row>
    <row r="1626" spans="1:5" ht="15.75">
      <c r="A1626" s="16">
        <v>79.059693506030726</v>
      </c>
      <c r="B1626" s="15">
        <v>103.30263563009225</v>
      </c>
      <c r="C1626" s="15">
        <v>160.70794099272803</v>
      </c>
      <c r="D1626" s="15">
        <v>88.515049899376663</v>
      </c>
      <c r="E1626" s="15"/>
    </row>
    <row r="1627" spans="1:5" ht="15.75">
      <c r="A1627" s="16">
        <v>90.230982343206279</v>
      </c>
      <c r="B1627" s="15">
        <v>108.72902999921621</v>
      </c>
      <c r="C1627" s="15">
        <v>136.46941674438153</v>
      </c>
      <c r="D1627" s="15">
        <v>85.478964189866247</v>
      </c>
      <c r="E1627" s="15"/>
    </row>
    <row r="1628" spans="1:5" ht="15.75">
      <c r="A1628" s="16">
        <v>109.98287601584025</v>
      </c>
      <c r="B1628" s="15">
        <v>94.63751988042759</v>
      </c>
      <c r="C1628" s="15">
        <v>95.038985695799738</v>
      </c>
      <c r="D1628" s="15">
        <v>82.353965249615158</v>
      </c>
      <c r="E1628" s="15"/>
    </row>
    <row r="1629" spans="1:5" ht="15.75">
      <c r="A1629" s="16">
        <v>91.051008999022542</v>
      </c>
      <c r="B1629" s="15">
        <v>116.50859787906711</v>
      </c>
      <c r="C1629" s="15">
        <v>126.60012249006627</v>
      </c>
      <c r="D1629" s="15">
        <v>97.601994060488551</v>
      </c>
      <c r="E1629" s="15"/>
    </row>
    <row r="1630" spans="1:5" ht="15.75">
      <c r="A1630" s="16">
        <v>111.85679416556695</v>
      </c>
      <c r="B1630" s="15">
        <v>125.72073721077572</v>
      </c>
      <c r="C1630" s="15">
        <v>124.37623100971109</v>
      </c>
      <c r="D1630" s="15">
        <v>83.62848388504176</v>
      </c>
      <c r="E1630" s="15"/>
    </row>
    <row r="1631" spans="1:5" ht="15.75">
      <c r="A1631" s="16">
        <v>95.515808288899962</v>
      </c>
      <c r="B1631" s="15">
        <v>125.63545554079383</v>
      </c>
      <c r="C1631" s="15">
        <v>93.202139291753383</v>
      </c>
      <c r="D1631" s="15">
        <v>81.919303753102213</v>
      </c>
      <c r="E1631" s="15"/>
    </row>
    <row r="1632" spans="1:5" ht="15.75">
      <c r="A1632" s="16">
        <v>105.52943779916859</v>
      </c>
      <c r="B1632" s="15">
        <v>104.21259485042924</v>
      </c>
      <c r="C1632" s="15">
        <v>120.8654124093357</v>
      </c>
      <c r="D1632" s="15">
        <v>87.020010912686985</v>
      </c>
      <c r="E1632" s="15"/>
    </row>
    <row r="1633" spans="1:5" ht="15.75">
      <c r="A1633" s="16">
        <v>90.494019660445701</v>
      </c>
      <c r="B1633" s="15">
        <v>98.344856760070343</v>
      </c>
      <c r="C1633" s="15">
        <v>109.19106189195418</v>
      </c>
      <c r="D1633" s="15">
        <v>97.472070637485331</v>
      </c>
      <c r="E1633" s="15"/>
    </row>
    <row r="1634" spans="1:5" ht="15.75">
      <c r="A1634" s="16">
        <v>82.081338394124259</v>
      </c>
      <c r="B1634" s="15">
        <v>107.73486212941066</v>
      </c>
      <c r="C1634" s="15">
        <v>132.76762929002075</v>
      </c>
      <c r="D1634" s="15">
        <v>68.054345737840549</v>
      </c>
      <c r="E1634" s="15"/>
    </row>
    <row r="1635" spans="1:5" ht="15.75">
      <c r="A1635" s="16">
        <v>101.857826529573</v>
      </c>
      <c r="B1635" s="15">
        <v>127.40741963660298</v>
      </c>
      <c r="C1635" s="15">
        <v>130.99717305397576</v>
      </c>
      <c r="D1635" s="15">
        <v>84.628671242177234</v>
      </c>
      <c r="E1635" s="15"/>
    </row>
    <row r="1636" spans="1:5" ht="15.75">
      <c r="A1636" s="16">
        <v>85.142127005673274</v>
      </c>
      <c r="B1636" s="15">
        <v>104.426069635457</v>
      </c>
      <c r="C1636" s="15">
        <v>122.60363263579279</v>
      </c>
      <c r="D1636" s="15">
        <v>100.81755837072706</v>
      </c>
      <c r="E1636" s="15"/>
    </row>
    <row r="1637" spans="1:5" ht="15.75">
      <c r="A1637" s="16">
        <v>99.916625201478837</v>
      </c>
      <c r="B1637" s="15">
        <v>79.767777523846917</v>
      </c>
      <c r="C1637" s="15">
        <v>125.52177868426497</v>
      </c>
      <c r="D1637" s="15">
        <v>117.90352198059963</v>
      </c>
      <c r="E1637" s="15"/>
    </row>
    <row r="1638" spans="1:5" ht="15.75">
      <c r="A1638" s="16">
        <v>84.033833526666513</v>
      </c>
      <c r="B1638" s="15">
        <v>104.23491478272808</v>
      </c>
      <c r="C1638" s="15">
        <v>142.11226139537416</v>
      </c>
      <c r="D1638" s="15">
        <v>109.423655832137</v>
      </c>
      <c r="E1638" s="15"/>
    </row>
    <row r="1639" spans="1:5" ht="15.75">
      <c r="A1639" s="16">
        <v>91.048663914654071</v>
      </c>
      <c r="B1639" s="15">
        <v>88.799115352264835</v>
      </c>
      <c r="C1639" s="15">
        <v>127.83362907760534</v>
      </c>
      <c r="D1639" s="15">
        <v>91.237535552130566</v>
      </c>
      <c r="E1639" s="15"/>
    </row>
    <row r="1640" spans="1:5" ht="15.75">
      <c r="A1640" s="16">
        <v>84.910368710359307</v>
      </c>
      <c r="B1640" s="15">
        <v>100.32192934256159</v>
      </c>
      <c r="C1640" s="15">
        <v>159.62282612313174</v>
      </c>
      <c r="D1640" s="15">
        <v>61.797861538627785</v>
      </c>
      <c r="E1640" s="15"/>
    </row>
    <row r="1641" spans="1:5" ht="15.75">
      <c r="A1641" s="16">
        <v>114.42865737658394</v>
      </c>
      <c r="B1641" s="15">
        <v>90.197147357491758</v>
      </c>
      <c r="C1641" s="15">
        <v>119.57187357581347</v>
      </c>
      <c r="D1641" s="15">
        <v>105.10687407012256</v>
      </c>
      <c r="E1641" s="15"/>
    </row>
    <row r="1642" spans="1:5" ht="15.75">
      <c r="A1642" s="16">
        <v>108.24210080918419</v>
      </c>
      <c r="B1642" s="15">
        <v>84.411131939623374</v>
      </c>
      <c r="C1642" s="15">
        <v>121.73161509935539</v>
      </c>
      <c r="D1642" s="15">
        <v>72.711189767153428</v>
      </c>
      <c r="E1642" s="15"/>
    </row>
    <row r="1643" spans="1:5" ht="15.75">
      <c r="A1643" s="16">
        <v>89.706666755637343</v>
      </c>
      <c r="B1643" s="15">
        <v>96.505897141332753</v>
      </c>
      <c r="C1643" s="15">
        <v>104.69021624445531</v>
      </c>
      <c r="D1643" s="15">
        <v>90.934194597400619</v>
      </c>
      <c r="E1643" s="15"/>
    </row>
    <row r="1644" spans="1:5" ht="15.75">
      <c r="A1644" s="16">
        <v>101.73981948245228</v>
      </c>
      <c r="B1644" s="15">
        <v>97.197270838483973</v>
      </c>
      <c r="C1644" s="15">
        <v>139.11736413991207</v>
      </c>
      <c r="D1644" s="15">
        <v>101.50514768418475</v>
      </c>
      <c r="E1644" s="15"/>
    </row>
    <row r="1645" spans="1:5" ht="15.75">
      <c r="A1645" s="16">
        <v>93.657610191888807</v>
      </c>
      <c r="B1645" s="15">
        <v>105.3197798066833</v>
      </c>
      <c r="C1645" s="15">
        <v>112.64132192875422</v>
      </c>
      <c r="D1645" s="15">
        <v>79.55265574734085</v>
      </c>
      <c r="E1645" s="15"/>
    </row>
    <row r="1646" spans="1:5" ht="15.75">
      <c r="A1646" s="16">
        <v>96.211811468469932</v>
      </c>
      <c r="B1646" s="15">
        <v>105.63889685147956</v>
      </c>
      <c r="C1646" s="15">
        <v>121.94201193154299</v>
      </c>
      <c r="D1646" s="15">
        <v>108.35210797967534</v>
      </c>
      <c r="E1646" s="15"/>
    </row>
    <row r="1647" spans="1:5" ht="15.75">
      <c r="A1647" s="16">
        <v>91.221467490106534</v>
      </c>
      <c r="B1647" s="15">
        <v>114.75839402493762</v>
      </c>
      <c r="C1647" s="15">
        <v>137.22897486829879</v>
      </c>
      <c r="D1647" s="15">
        <v>147.99836491844189</v>
      </c>
      <c r="E1647" s="15"/>
    </row>
    <row r="1648" spans="1:5" ht="15.75">
      <c r="A1648" s="16">
        <v>110.13717652821811</v>
      </c>
      <c r="B1648" s="15">
        <v>105.59122781541532</v>
      </c>
      <c r="C1648" s="15">
        <v>130.80171015406563</v>
      </c>
      <c r="D1648" s="15">
        <v>85.72805066288538</v>
      </c>
      <c r="E1648" s="15"/>
    </row>
    <row r="1649" spans="1:5" ht="15.75">
      <c r="A1649" s="16">
        <v>89.322178347208592</v>
      </c>
      <c r="B1649" s="15">
        <v>103.86996955344898</v>
      </c>
      <c r="C1649" s="15">
        <v>163.03223018232984</v>
      </c>
      <c r="D1649" s="15">
        <v>102.2775128393846</v>
      </c>
      <c r="E1649" s="15"/>
    </row>
    <row r="1650" spans="1:5" ht="15.75">
      <c r="A1650" s="16">
        <v>94.540958705215417</v>
      </c>
      <c r="B1650" s="15">
        <v>102.64326243416235</v>
      </c>
      <c r="C1650" s="15">
        <v>90.333639026403034</v>
      </c>
      <c r="D1650" s="15">
        <v>106.81003580783113</v>
      </c>
      <c r="E1650" s="15"/>
    </row>
    <row r="1651" spans="1:5" ht="15.75">
      <c r="A1651" s="16">
        <v>107.46863799579955</v>
      </c>
      <c r="B1651" s="15">
        <v>86.791565243379409</v>
      </c>
      <c r="C1651" s="15">
        <v>145.48014382339716</v>
      </c>
      <c r="D1651" s="15">
        <v>64.377586044861346</v>
      </c>
      <c r="E1651" s="15"/>
    </row>
    <row r="1652" spans="1:5" ht="15.75">
      <c r="A1652" s="16">
        <v>107.99804545516736</v>
      </c>
      <c r="B1652" s="15">
        <v>86.574568941335883</v>
      </c>
      <c r="C1652" s="15">
        <v>113.95321383336068</v>
      </c>
      <c r="D1652" s="15">
        <v>84.355155392904635</v>
      </c>
      <c r="E1652" s="15"/>
    </row>
    <row r="1653" spans="1:5" ht="15.75">
      <c r="A1653" s="16">
        <v>108.62913171218338</v>
      </c>
      <c r="B1653" s="15">
        <v>90.511403506417309</v>
      </c>
      <c r="C1653" s="15">
        <v>145.00565403409951</v>
      </c>
      <c r="D1653" s="15">
        <v>75.102631886727522</v>
      </c>
      <c r="E1653" s="15"/>
    </row>
    <row r="1654" spans="1:5" ht="15.75">
      <c r="A1654" s="16">
        <v>119.76815359367379</v>
      </c>
      <c r="B1654" s="15">
        <v>85.554359589770002</v>
      </c>
      <c r="C1654" s="15">
        <v>149.88887817270893</v>
      </c>
      <c r="D1654" s="15">
        <v>35.227628438383363</v>
      </c>
      <c r="E1654" s="15"/>
    </row>
    <row r="1655" spans="1:5" ht="15.75">
      <c r="A1655" s="16">
        <v>111.49812667810579</v>
      </c>
      <c r="B1655" s="15">
        <v>104.23133438485479</v>
      </c>
      <c r="C1655" s="15">
        <v>135.28510454708567</v>
      </c>
      <c r="D1655" s="15">
        <v>82.028029834026484</v>
      </c>
      <c r="E1655" s="15"/>
    </row>
    <row r="1656" spans="1:5" ht="15.75">
      <c r="A1656" s="16">
        <v>107.84996236578195</v>
      </c>
      <c r="B1656" s="15">
        <v>102.59096300516148</v>
      </c>
      <c r="C1656" s="15">
        <v>107.23823099087895</v>
      </c>
      <c r="D1656" s="15">
        <v>90.62515654563299</v>
      </c>
      <c r="E1656" s="15"/>
    </row>
    <row r="1657" spans="1:5" ht="15.75">
      <c r="A1657" s="16">
        <v>107.85321699976294</v>
      </c>
      <c r="B1657" s="15">
        <v>122.38371749911039</v>
      </c>
      <c r="C1657" s="15">
        <v>96.777827993810206</v>
      </c>
      <c r="D1657" s="15">
        <v>73.675713749230454</v>
      </c>
      <c r="E1657" s="15"/>
    </row>
    <row r="1658" spans="1:5" ht="15.75">
      <c r="A1658" s="16">
        <v>92.530104077047781</v>
      </c>
      <c r="B1658" s="15">
        <v>99.943004121377044</v>
      </c>
      <c r="C1658" s="15">
        <v>133.25762256721987</v>
      </c>
      <c r="D1658" s="15">
        <v>79.794512995340483</v>
      </c>
      <c r="E1658" s="15"/>
    </row>
    <row r="1659" spans="1:5" ht="15.75">
      <c r="A1659" s="16">
        <v>111.05426688977218</v>
      </c>
      <c r="B1659" s="15">
        <v>90.150351987011845</v>
      </c>
      <c r="C1659" s="15">
        <v>108.19631423641454</v>
      </c>
      <c r="D1659" s="15">
        <v>109.07176626449768</v>
      </c>
      <c r="E1659" s="15"/>
    </row>
    <row r="1660" spans="1:5" ht="15.75">
      <c r="A1660" s="16">
        <v>104.86601839347145</v>
      </c>
      <c r="B1660" s="15">
        <v>86.735556278858894</v>
      </c>
      <c r="C1660" s="15">
        <v>112.55388707554062</v>
      </c>
      <c r="D1660" s="15">
        <v>105.42514958877405</v>
      </c>
      <c r="E1660" s="15"/>
    </row>
    <row r="1661" spans="1:5" ht="15.75">
      <c r="A1661" s="16">
        <v>86.935351104705205</v>
      </c>
      <c r="B1661" s="15">
        <v>81.693053972122698</v>
      </c>
      <c r="C1661" s="15">
        <v>111.67760786663052</v>
      </c>
      <c r="D1661" s="15">
        <v>83.244535902883854</v>
      </c>
      <c r="E1661" s="15"/>
    </row>
    <row r="1662" spans="1:5" ht="15.75">
      <c r="A1662" s="16">
        <v>116.34353039554526</v>
      </c>
      <c r="B1662" s="15">
        <v>105.78324783700168</v>
      </c>
      <c r="C1662" s="15">
        <v>132.03593928370196</v>
      </c>
      <c r="D1662" s="15">
        <v>84.061512483663137</v>
      </c>
      <c r="E1662" s="15"/>
    </row>
    <row r="1663" spans="1:5" ht="15.75">
      <c r="A1663" s="16">
        <v>92.187298440342147</v>
      </c>
      <c r="B1663" s="15">
        <v>93.501550999013716</v>
      </c>
      <c r="C1663" s="15">
        <v>91.679324002035401</v>
      </c>
      <c r="D1663" s="15">
        <v>75.895194256793275</v>
      </c>
      <c r="E1663" s="15"/>
    </row>
    <row r="1664" spans="1:5" ht="15.75">
      <c r="A1664" s="16">
        <v>118.60973702687829</v>
      </c>
      <c r="B1664" s="15">
        <v>120.4431619332297</v>
      </c>
      <c r="C1664" s="15">
        <v>128.11098568167836</v>
      </c>
      <c r="D1664" s="15">
        <v>90.075188741514012</v>
      </c>
      <c r="E1664" s="15"/>
    </row>
    <row r="1665" spans="1:5" ht="15.75">
      <c r="A1665" s="16">
        <v>119.37117944399347</v>
      </c>
      <c r="B1665" s="15">
        <v>89.715825207298394</v>
      </c>
      <c r="C1665" s="15">
        <v>127.12934006882506</v>
      </c>
      <c r="D1665" s="15">
        <v>106.14364794748212</v>
      </c>
      <c r="E1665" s="15"/>
    </row>
    <row r="1666" spans="1:5" ht="15.75">
      <c r="A1666" s="16">
        <v>95.139573203289274</v>
      </c>
      <c r="B1666" s="15">
        <v>90.980879890940969</v>
      </c>
      <c r="C1666" s="15">
        <v>100.57719433470993</v>
      </c>
      <c r="D1666" s="15">
        <v>88.521032730460547</v>
      </c>
      <c r="E1666" s="15"/>
    </row>
    <row r="1667" spans="1:5" ht="15.75">
      <c r="A1667" s="16">
        <v>109.5372127849771</v>
      </c>
      <c r="B1667" s="15">
        <v>89.130817544520369</v>
      </c>
      <c r="C1667" s="15">
        <v>112.15119338257864</v>
      </c>
      <c r="D1667" s="15">
        <v>90.419990304388875</v>
      </c>
      <c r="E1667" s="15"/>
    </row>
    <row r="1668" spans="1:5" ht="15.75">
      <c r="A1668" s="16">
        <v>97.264388200051144</v>
      </c>
      <c r="B1668" s="15">
        <v>102.32606662490298</v>
      </c>
      <c r="C1668" s="15">
        <v>152.87683814825073</v>
      </c>
      <c r="D1668" s="15">
        <v>101.02446391207422</v>
      </c>
      <c r="E1668" s="15"/>
    </row>
    <row r="1669" spans="1:5" ht="15.75">
      <c r="A1669" s="16">
        <v>100.86087863621742</v>
      </c>
      <c r="B1669" s="15">
        <v>94.677064473535211</v>
      </c>
      <c r="C1669" s="15">
        <v>136.02448036727424</v>
      </c>
      <c r="D1669" s="15">
        <v>105.32705475040984</v>
      </c>
      <c r="E1669" s="15"/>
    </row>
    <row r="1670" spans="1:5" ht="15.75">
      <c r="A1670" s="16">
        <v>92.669888548704193</v>
      </c>
      <c r="B1670" s="15">
        <v>91.789444094450801</v>
      </c>
      <c r="C1670" s="15">
        <v>147.10073843787654</v>
      </c>
      <c r="D1670" s="15">
        <v>75.39539121973462</v>
      </c>
      <c r="E1670" s="15"/>
    </row>
    <row r="1671" spans="1:5" ht="15.75">
      <c r="A1671" s="16">
        <v>98.518526578067167</v>
      </c>
      <c r="B1671" s="15">
        <v>89.250688051726002</v>
      </c>
      <c r="C1671" s="15">
        <v>108.16911487677885</v>
      </c>
      <c r="D1671" s="15">
        <v>69.315858399312447</v>
      </c>
      <c r="E1671" s="15"/>
    </row>
    <row r="1672" spans="1:5" ht="15.75">
      <c r="A1672" s="16">
        <v>109.19839814770285</v>
      </c>
      <c r="B1672" s="15">
        <v>98.418569406453571</v>
      </c>
      <c r="C1672" s="15">
        <v>107.84558914355671</v>
      </c>
      <c r="D1672" s="15">
        <v>70.24344666490947</v>
      </c>
      <c r="E1672" s="15"/>
    </row>
    <row r="1673" spans="1:5" ht="15.75">
      <c r="A1673" s="16">
        <v>111.2274987644696</v>
      </c>
      <c r="B1673" s="15">
        <v>112.5872673821732</v>
      </c>
      <c r="C1673" s="15">
        <v>105.82469231076743</v>
      </c>
      <c r="D1673" s="15">
        <v>102.39460744063535</v>
      </c>
      <c r="E1673" s="15"/>
    </row>
    <row r="1674" spans="1:5" ht="15.75">
      <c r="A1674" s="16">
        <v>101.06401118597432</v>
      </c>
      <c r="B1674" s="15">
        <v>119.89932258732097</v>
      </c>
      <c r="C1674" s="15">
        <v>114.31559157109064</v>
      </c>
      <c r="D1674" s="15">
        <v>83.474919456284624</v>
      </c>
      <c r="E1674" s="15"/>
    </row>
    <row r="1675" spans="1:5" ht="15.75">
      <c r="A1675" s="16">
        <v>102.02799327860248</v>
      </c>
      <c r="B1675" s="15">
        <v>93.536527654981683</v>
      </c>
      <c r="C1675" s="15">
        <v>136.05075903553256</v>
      </c>
      <c r="D1675" s="15">
        <v>101.15343351035335</v>
      </c>
      <c r="E1675" s="15"/>
    </row>
    <row r="1676" spans="1:5" ht="15.75">
      <c r="A1676" s="16">
        <v>91.43600264574161</v>
      </c>
      <c r="B1676" s="15">
        <v>109.6942165812095</v>
      </c>
      <c r="C1676" s="15">
        <v>138.92951439709691</v>
      </c>
      <c r="D1676" s="15">
        <v>110.39261485385623</v>
      </c>
      <c r="E1676" s="15"/>
    </row>
    <row r="1677" spans="1:5" ht="15.75">
      <c r="A1677" s="16">
        <v>98.897500908896063</v>
      </c>
      <c r="B1677" s="15">
        <v>93.775098323339989</v>
      </c>
      <c r="C1677" s="15">
        <v>114.24428818231149</v>
      </c>
      <c r="D1677" s="15">
        <v>136.31240826649673</v>
      </c>
      <c r="E1677" s="15"/>
    </row>
    <row r="1678" spans="1:5" ht="15.75">
      <c r="A1678" s="16">
        <v>102.20780481805605</v>
      </c>
      <c r="B1678" s="15">
        <v>78.264657583110875</v>
      </c>
      <c r="C1678" s="15">
        <v>142.9269267060306</v>
      </c>
      <c r="D1678" s="15">
        <v>112.14441511714881</v>
      </c>
      <c r="E1678" s="15"/>
    </row>
    <row r="1679" spans="1:5" ht="15.75">
      <c r="A1679" s="16">
        <v>87.76287804759022</v>
      </c>
      <c r="B1679" s="15">
        <v>84.531806028144274</v>
      </c>
      <c r="C1679" s="15">
        <v>125.43414568387448</v>
      </c>
      <c r="D1679" s="15">
        <v>119.22638471074833</v>
      </c>
      <c r="E1679" s="15"/>
    </row>
    <row r="1680" spans="1:5" ht="15.75">
      <c r="A1680" s="16">
        <v>103.92500133517615</v>
      </c>
      <c r="B1680" s="15">
        <v>80.078217173058874</v>
      </c>
      <c r="C1680" s="15">
        <v>137.954210644358</v>
      </c>
      <c r="D1680" s="15">
        <v>95.36422126089974</v>
      </c>
      <c r="E1680" s="15"/>
    </row>
    <row r="1681" spans="1:5" ht="15.75">
      <c r="A1681" s="16">
        <v>104.1095685006951</v>
      </c>
      <c r="B1681" s="15">
        <v>82.37396192956794</v>
      </c>
      <c r="C1681" s="15">
        <v>128.89542734283168</v>
      </c>
      <c r="D1681" s="15">
        <v>95.279592082425779</v>
      </c>
      <c r="E1681" s="15"/>
    </row>
    <row r="1682" spans="1:5" ht="15.75">
      <c r="A1682" s="16">
        <v>92.1355202210691</v>
      </c>
      <c r="B1682" s="15">
        <v>111.99457274540805</v>
      </c>
      <c r="C1682" s="15">
        <v>147.69063207970703</v>
      </c>
      <c r="D1682" s="15">
        <v>86.36674466811769</v>
      </c>
      <c r="E1682" s="15"/>
    </row>
    <row r="1683" spans="1:5" ht="15.75">
      <c r="A1683" s="16">
        <v>122.62768549670113</v>
      </c>
      <c r="B1683" s="15">
        <v>85.370155628402244</v>
      </c>
      <c r="C1683" s="15">
        <v>128.93512835549927</v>
      </c>
      <c r="D1683" s="15">
        <v>45.840753781169497</v>
      </c>
      <c r="E1683" s="15"/>
    </row>
    <row r="1684" spans="1:5" ht="15.75">
      <c r="A1684" s="16">
        <v>100.94945678830527</v>
      </c>
      <c r="B1684" s="15">
        <v>109.49747696623149</v>
      </c>
      <c r="C1684" s="15">
        <v>103.56962838537811</v>
      </c>
      <c r="D1684" s="15">
        <v>106.07957801153702</v>
      </c>
      <c r="E1684" s="15"/>
    </row>
    <row r="1685" spans="1:5" ht="15.75">
      <c r="A1685" s="16">
        <v>97.481124958142118</v>
      </c>
      <c r="B1685" s="15">
        <v>104.60407515041084</v>
      </c>
      <c r="C1685" s="15">
        <v>129.40840129127764</v>
      </c>
      <c r="D1685" s="15">
        <v>109.76773028656908</v>
      </c>
      <c r="E1685" s="15"/>
    </row>
    <row r="1686" spans="1:5" ht="15.75">
      <c r="A1686" s="16">
        <v>117.548757064759</v>
      </c>
      <c r="B1686" s="15">
        <v>109.58839294455061</v>
      </c>
      <c r="C1686" s="15">
        <v>101.27612932413967</v>
      </c>
      <c r="D1686" s="15">
        <v>75.894951507228825</v>
      </c>
      <c r="E1686" s="15"/>
    </row>
    <row r="1687" spans="1:5" ht="15.75">
      <c r="A1687" s="16">
        <v>104.41245322107875</v>
      </c>
      <c r="B1687" s="15">
        <v>94.566751749658806</v>
      </c>
      <c r="C1687" s="15">
        <v>148.91437897748574</v>
      </c>
      <c r="D1687" s="15">
        <v>94.966414861096382</v>
      </c>
      <c r="E1687" s="15"/>
    </row>
    <row r="1688" spans="1:5" ht="15.75">
      <c r="A1688" s="16">
        <v>88.245945523118507</v>
      </c>
      <c r="B1688" s="15">
        <v>90.351244756539018</v>
      </c>
      <c r="C1688" s="15">
        <v>125.55428116295388</v>
      </c>
      <c r="D1688" s="15">
        <v>133.05016951219386</v>
      </c>
      <c r="E1688" s="15"/>
    </row>
    <row r="1689" spans="1:5" ht="15.75">
      <c r="A1689" s="16">
        <v>97.833009839865781</v>
      </c>
      <c r="B1689" s="15">
        <v>101.98296006377063</v>
      </c>
      <c r="C1689" s="15">
        <v>159.80258541481476</v>
      </c>
      <c r="D1689" s="15">
        <v>92.228570553976397</v>
      </c>
      <c r="E1689" s="15"/>
    </row>
    <row r="1690" spans="1:5" ht="15.75">
      <c r="A1690" s="16">
        <v>91.30896382280298</v>
      </c>
      <c r="B1690" s="15">
        <v>84.699354499696256</v>
      </c>
      <c r="C1690" s="15">
        <v>106.01436796935673</v>
      </c>
      <c r="D1690" s="15">
        <v>77.617120288726937</v>
      </c>
      <c r="E1690" s="15"/>
    </row>
    <row r="1691" spans="1:5" ht="15.75">
      <c r="A1691" s="16">
        <v>102.28178265402335</v>
      </c>
      <c r="B1691" s="15">
        <v>81.52514801279267</v>
      </c>
      <c r="C1691" s="15">
        <v>136.41259310211353</v>
      </c>
      <c r="D1691" s="15">
        <v>85.91201382069471</v>
      </c>
      <c r="E1691" s="15"/>
    </row>
    <row r="1692" spans="1:5" ht="15.75">
      <c r="A1692" s="16">
        <v>84.820513049243118</v>
      </c>
      <c r="B1692" s="15">
        <v>88.691828335845457</v>
      </c>
      <c r="C1692" s="15">
        <v>103.10396170630156</v>
      </c>
      <c r="D1692" s="15">
        <v>96.868498887636179</v>
      </c>
      <c r="E1692" s="15"/>
    </row>
    <row r="1693" spans="1:5" ht="15.75">
      <c r="A1693" s="16">
        <v>111.04372106811979</v>
      </c>
      <c r="B1693" s="15">
        <v>86.171770991290941</v>
      </c>
      <c r="C1693" s="15">
        <v>95.860533050574759</v>
      </c>
      <c r="D1693" s="15">
        <v>111.81788715888388</v>
      </c>
      <c r="E1693" s="15"/>
    </row>
    <row r="1694" spans="1:5" ht="15.75">
      <c r="A1694" s="16">
        <v>106.69326642903911</v>
      </c>
      <c r="B1694" s="15">
        <v>92.753157416188969</v>
      </c>
      <c r="C1694" s="15">
        <v>131.82920374177911</v>
      </c>
      <c r="D1694" s="15">
        <v>89.763629380973953</v>
      </c>
      <c r="E1694" s="15"/>
    </row>
    <row r="1695" spans="1:5" ht="15.75">
      <c r="A1695" s="16">
        <v>99.572740601934129</v>
      </c>
      <c r="B1695" s="15">
        <v>98.515521696674568</v>
      </c>
      <c r="C1695" s="15">
        <v>140.44237889934266</v>
      </c>
      <c r="D1695" s="15">
        <v>75.164055183370238</v>
      </c>
      <c r="E1695" s="15"/>
    </row>
    <row r="1696" spans="1:5" ht="15.75">
      <c r="A1696" s="16">
        <v>115.3411830025334</v>
      </c>
      <c r="B1696" s="15">
        <v>84.779876641084684</v>
      </c>
      <c r="C1696" s="15">
        <v>152.00758808720707</v>
      </c>
      <c r="D1696" s="15">
        <v>115.12156230785422</v>
      </c>
      <c r="E1696" s="15"/>
    </row>
    <row r="1697" spans="1:5" ht="15.75">
      <c r="A1697" s="16">
        <v>86.334947744694546</v>
      </c>
      <c r="B1697" s="15">
        <v>89.369213319747587</v>
      </c>
      <c r="C1697" s="15">
        <v>132.2266130945934</v>
      </c>
      <c r="D1697" s="15">
        <v>111.18515923030827</v>
      </c>
      <c r="E1697" s="15"/>
    </row>
    <row r="1698" spans="1:5" ht="15.75">
      <c r="A1698" s="16">
        <v>92.41672050149532</v>
      </c>
      <c r="B1698" s="15">
        <v>123.08172988077217</v>
      </c>
      <c r="C1698" s="15">
        <v>119.11511676655664</v>
      </c>
      <c r="D1698" s="15">
        <v>54.667518194952436</v>
      </c>
      <c r="E1698" s="15"/>
    </row>
    <row r="1699" spans="1:5" ht="15.75">
      <c r="A1699" s="16">
        <v>89.929161609552466</v>
      </c>
      <c r="B1699" s="15">
        <v>72.334700052670087</v>
      </c>
      <c r="C1699" s="15">
        <v>114.98384773472594</v>
      </c>
      <c r="D1699" s="15">
        <v>91.772155859564464</v>
      </c>
      <c r="E1699" s="15"/>
    </row>
    <row r="1700" spans="1:5" ht="15.75">
      <c r="A1700" s="16">
        <v>95.43515879938127</v>
      </c>
      <c r="B1700" s="15">
        <v>89.903335541498564</v>
      </c>
      <c r="C1700" s="15">
        <v>112.48285007440586</v>
      </c>
      <c r="D1700" s="15">
        <v>113.98638601136781</v>
      </c>
      <c r="E1700" s="15"/>
    </row>
    <row r="1701" spans="1:5" ht="15.75">
      <c r="A1701" s="16">
        <v>104.27234206176763</v>
      </c>
      <c r="B1701" s="15">
        <v>118.99027894248206</v>
      </c>
      <c r="C1701" s="15">
        <v>112.81849763523724</v>
      </c>
      <c r="D1701" s="15">
        <v>106.67508204108458</v>
      </c>
      <c r="E1701" s="15"/>
    </row>
    <row r="1702" spans="1:5" ht="15.75">
      <c r="A1702" s="16">
        <v>126.58890797098934</v>
      </c>
      <c r="B1702" s="15">
        <v>96.598882603876746</v>
      </c>
      <c r="C1702" s="15">
        <v>107.59880098436838</v>
      </c>
      <c r="D1702" s="15">
        <v>76.533764780072033</v>
      </c>
      <c r="E1702" s="15"/>
    </row>
    <row r="1703" spans="1:5" ht="15.75">
      <c r="A1703" s="16">
        <v>103.71360218017003</v>
      </c>
      <c r="B1703" s="15">
        <v>111.85970756299071</v>
      </c>
      <c r="C1703" s="15">
        <v>123.23836201350105</v>
      </c>
      <c r="D1703" s="15">
        <v>67.761228924445049</v>
      </c>
      <c r="E1703" s="15"/>
    </row>
    <row r="1704" spans="1:5" ht="15.75">
      <c r="A1704" s="16">
        <v>90.212136011706434</v>
      </c>
      <c r="B1704" s="15">
        <v>112.52442156243205</v>
      </c>
      <c r="C1704" s="15">
        <v>104.89589773417265</v>
      </c>
      <c r="D1704" s="15">
        <v>63.673520443336429</v>
      </c>
      <c r="E1704" s="15"/>
    </row>
    <row r="1705" spans="1:5" ht="15.75">
      <c r="A1705" s="16">
        <v>95.045335095397832</v>
      </c>
      <c r="B1705" s="15">
        <v>112.76993358345635</v>
      </c>
      <c r="C1705" s="15">
        <v>115.99101216197596</v>
      </c>
      <c r="D1705" s="15">
        <v>89.396449588895166</v>
      </c>
      <c r="E1705" s="15"/>
    </row>
    <row r="1706" spans="1:5" ht="15.75">
      <c r="A1706" s="16">
        <v>110.64340658390961</v>
      </c>
      <c r="B1706" s="15">
        <v>76.349474135076889</v>
      </c>
      <c r="C1706" s="15">
        <v>123.73596325924154</v>
      </c>
      <c r="D1706" s="15">
        <v>81.603677392456575</v>
      </c>
      <c r="E1706" s="15"/>
    </row>
    <row r="1707" spans="1:5" ht="15.75">
      <c r="A1707" s="16">
        <v>89.174276995811397</v>
      </c>
      <c r="B1707" s="15">
        <v>116.7217549410168</v>
      </c>
      <c r="C1707" s="15">
        <v>150.37769374774825</v>
      </c>
      <c r="D1707" s="15">
        <v>56.862567548114384</v>
      </c>
      <c r="E1707" s="15"/>
    </row>
    <row r="1708" spans="1:5" ht="15.75">
      <c r="A1708" s="16">
        <v>111.78002533558242</v>
      </c>
      <c r="B1708" s="15">
        <v>99.581990461564374</v>
      </c>
      <c r="C1708" s="15">
        <v>135.03890277090704</v>
      </c>
      <c r="D1708" s="15">
        <v>83.559683215901259</v>
      </c>
      <c r="E1708" s="15"/>
    </row>
    <row r="1709" spans="1:5" ht="15.75">
      <c r="A1709" s="16">
        <v>103.19668095607994</v>
      </c>
      <c r="B1709" s="15">
        <v>98.225343639887797</v>
      </c>
      <c r="C1709" s="15">
        <v>143.67814405401305</v>
      </c>
      <c r="D1709" s="15">
        <v>79.844313453924087</v>
      </c>
      <c r="E1709" s="15"/>
    </row>
    <row r="1710" spans="1:5" ht="15.75">
      <c r="A1710" s="16">
        <v>96.693871321326696</v>
      </c>
      <c r="B1710" s="15">
        <v>109.5865125013006</v>
      </c>
      <c r="C1710" s="15">
        <v>92.64566822080269</v>
      </c>
      <c r="D1710" s="15">
        <v>80.361117727511555</v>
      </c>
      <c r="E1710" s="15"/>
    </row>
    <row r="1711" spans="1:5" ht="15.75">
      <c r="A1711" s="16">
        <v>98.720757033595419</v>
      </c>
      <c r="B1711" s="15">
        <v>100.08884996677239</v>
      </c>
      <c r="C1711" s="15">
        <v>146.26852514974189</v>
      </c>
      <c r="D1711" s="15">
        <v>90.880979971990428</v>
      </c>
      <c r="E1711" s="15"/>
    </row>
    <row r="1712" spans="1:5" ht="15.75">
      <c r="A1712" s="16">
        <v>98.995847073047116</v>
      </c>
      <c r="B1712" s="15">
        <v>109.90128810059332</v>
      </c>
      <c r="C1712" s="15">
        <v>154.38518680901439</v>
      </c>
      <c r="D1712" s="15">
        <v>81.158161314624522</v>
      </c>
      <c r="E1712" s="15"/>
    </row>
    <row r="1713" spans="1:5" ht="15.75">
      <c r="A1713" s="16">
        <v>90.12865651425841</v>
      </c>
      <c r="B1713" s="15">
        <v>98.367146342303613</v>
      </c>
      <c r="C1713" s="15">
        <v>143.53231893000498</v>
      </c>
      <c r="D1713" s="15">
        <v>105.08153852734949</v>
      </c>
      <c r="E1713" s="15"/>
    </row>
    <row r="1714" spans="1:5" ht="15.75">
      <c r="A1714" s="16">
        <v>109.83244404096695</v>
      </c>
      <c r="B1714" s="15">
        <v>99.673666000148842</v>
      </c>
      <c r="C1714" s="15">
        <v>138.16001103228928</v>
      </c>
      <c r="D1714" s="15">
        <v>97.593364354230516</v>
      </c>
      <c r="E1714" s="15"/>
    </row>
    <row r="1715" spans="1:5" ht="15.75">
      <c r="A1715" s="16">
        <v>102.48158999167458</v>
      </c>
      <c r="B1715" s="15">
        <v>83.498293618424668</v>
      </c>
      <c r="C1715" s="15">
        <v>122.28473729820735</v>
      </c>
      <c r="D1715" s="15">
        <v>94.637762544329007</v>
      </c>
      <c r="E1715" s="15"/>
    </row>
    <row r="1716" spans="1:5" ht="15.75">
      <c r="A1716" s="16">
        <v>93.883443496798691</v>
      </c>
      <c r="B1716" s="15">
        <v>80.401866372773156</v>
      </c>
      <c r="C1716" s="15">
        <v>126.86243230044738</v>
      </c>
      <c r="D1716" s="15">
        <v>61.739524727988737</v>
      </c>
      <c r="E1716" s="15"/>
    </row>
    <row r="1717" spans="1:5" ht="15.75">
      <c r="A1717" s="16">
        <v>107.06388976789185</v>
      </c>
      <c r="B1717" s="15">
        <v>96.401505703886414</v>
      </c>
      <c r="C1717" s="15">
        <v>137.06553923279898</v>
      </c>
      <c r="D1717" s="15">
        <v>113.60795896783884</v>
      </c>
      <c r="E1717" s="15"/>
    </row>
    <row r="1718" spans="1:5" ht="15.75">
      <c r="A1718" s="16">
        <v>88.209603043941343</v>
      </c>
      <c r="B1718" s="15">
        <v>90.050282583553098</v>
      </c>
      <c r="C1718" s="15">
        <v>98.795370542637784</v>
      </c>
      <c r="D1718" s="15">
        <v>85.086965573856332</v>
      </c>
      <c r="E1718" s="15"/>
    </row>
    <row r="1719" spans="1:5" ht="15.75">
      <c r="A1719" s="16">
        <v>87.951760996907069</v>
      </c>
      <c r="B1719" s="15">
        <v>81.681620761349905</v>
      </c>
      <c r="C1719" s="15">
        <v>105.10047056263829</v>
      </c>
      <c r="D1719" s="15">
        <v>62.151176343724046</v>
      </c>
      <c r="E1719" s="15"/>
    </row>
    <row r="1720" spans="1:5" ht="15.75">
      <c r="A1720" s="16">
        <v>113.08876284116423</v>
      </c>
      <c r="B1720" s="15">
        <v>111.35748709791073</v>
      </c>
      <c r="C1720" s="15">
        <v>124.13223195850378</v>
      </c>
      <c r="D1720" s="15">
        <v>90.338333946738203</v>
      </c>
      <c r="E1720" s="15"/>
    </row>
    <row r="1721" spans="1:5" ht="15.75">
      <c r="A1721" s="16">
        <v>125.30022530345377</v>
      </c>
      <c r="B1721" s="15">
        <v>98.679122590800716</v>
      </c>
      <c r="C1721" s="15">
        <v>133.93652521367585</v>
      </c>
      <c r="D1721" s="15">
        <v>62.909783893366011</v>
      </c>
      <c r="E1721" s="15"/>
    </row>
    <row r="1722" spans="1:5" ht="15.75">
      <c r="A1722" s="16">
        <v>98.978060694724945</v>
      </c>
      <c r="B1722" s="15">
        <v>98.640741622892847</v>
      </c>
      <c r="C1722" s="15">
        <v>135.8225012988953</v>
      </c>
      <c r="D1722" s="15">
        <v>126.52098183551743</v>
      </c>
      <c r="E1722" s="15"/>
    </row>
    <row r="1723" spans="1:5" ht="15.75">
      <c r="A1723" s="16">
        <v>101.42010007894555</v>
      </c>
      <c r="B1723" s="15">
        <v>97.588765396756116</v>
      </c>
      <c r="C1723" s="15">
        <v>119.89430809410919</v>
      </c>
      <c r="D1723" s="15">
        <v>93.098314700802121</v>
      </c>
      <c r="E1723" s="15"/>
    </row>
    <row r="1724" spans="1:5" ht="15.75">
      <c r="A1724" s="16">
        <v>74.709745974848829</v>
      </c>
      <c r="B1724" s="15">
        <v>110.04520503784079</v>
      </c>
      <c r="C1724" s="15">
        <v>114.60166060036272</v>
      </c>
      <c r="D1724" s="15">
        <v>72.704588758602995</v>
      </c>
      <c r="E1724" s="15"/>
    </row>
    <row r="1725" spans="1:5" ht="15.75">
      <c r="A1725" s="16">
        <v>109.24376605709654</v>
      </c>
      <c r="B1725" s="15">
        <v>100.37171475804598</v>
      </c>
      <c r="C1725" s="15">
        <v>125.42217027399829</v>
      </c>
      <c r="D1725" s="15">
        <v>114.60853681248864</v>
      </c>
      <c r="E1725" s="15"/>
    </row>
    <row r="1726" spans="1:5" ht="15.75">
      <c r="A1726" s="16">
        <v>99.503589636219658</v>
      </c>
      <c r="B1726" s="15">
        <v>129.37912550427768</v>
      </c>
      <c r="C1726" s="15">
        <v>107.42158925899616</v>
      </c>
      <c r="D1726" s="15">
        <v>124.81668390868208</v>
      </c>
      <c r="E1726" s="15"/>
    </row>
    <row r="1727" spans="1:5" ht="15.75">
      <c r="A1727" s="16">
        <v>99.026990660979664</v>
      </c>
      <c r="B1727" s="15">
        <v>114.35675002187509</v>
      </c>
      <c r="C1727" s="15">
        <v>110.84040846416201</v>
      </c>
      <c r="D1727" s="15">
        <v>44.543621143424161</v>
      </c>
      <c r="E1727" s="15"/>
    </row>
    <row r="1728" spans="1:5" ht="15.75">
      <c r="A1728" s="16">
        <v>112.65457816063531</v>
      </c>
      <c r="B1728" s="15">
        <v>102.42192914134876</v>
      </c>
      <c r="C1728" s="15">
        <v>109.12993266334183</v>
      </c>
      <c r="D1728" s="15">
        <v>79.984454269811067</v>
      </c>
      <c r="E1728" s="15"/>
    </row>
    <row r="1729" spans="1:5" ht="15.75">
      <c r="A1729" s="16">
        <v>104.57518372661525</v>
      </c>
      <c r="B1729" s="15">
        <v>91.865796173442504</v>
      </c>
      <c r="C1729" s="15">
        <v>113.25807631923226</v>
      </c>
      <c r="D1729" s="15">
        <v>103.68360042895688</v>
      </c>
      <c r="E1729" s="15"/>
    </row>
    <row r="1730" spans="1:5" ht="15.75">
      <c r="A1730" s="16">
        <v>105.76870956163589</v>
      </c>
      <c r="B1730" s="15">
        <v>122.94789244564299</v>
      </c>
      <c r="C1730" s="15">
        <v>122.53859059129582</v>
      </c>
      <c r="D1730" s="15">
        <v>101.75710895655357</v>
      </c>
      <c r="E1730" s="15"/>
    </row>
    <row r="1731" spans="1:5" ht="15.75">
      <c r="A1731" s="16">
        <v>110.11736773475036</v>
      </c>
      <c r="B1731" s="15">
        <v>86.531390828218946</v>
      </c>
      <c r="C1731" s="15">
        <v>93.675385547334145</v>
      </c>
      <c r="D1731" s="15">
        <v>78.338460495791651</v>
      </c>
      <c r="E1731" s="15"/>
    </row>
    <row r="1732" spans="1:5" ht="15.75">
      <c r="A1732" s="16">
        <v>95.692217122780221</v>
      </c>
      <c r="B1732" s="15">
        <v>109.99450803965374</v>
      </c>
      <c r="C1732" s="15">
        <v>146.91308809393036</v>
      </c>
      <c r="D1732" s="15">
        <v>61.174559942918449</v>
      </c>
      <c r="E1732" s="15"/>
    </row>
    <row r="1733" spans="1:5" ht="15.75">
      <c r="A1733" s="16">
        <v>102.88649690531884</v>
      </c>
      <c r="B1733" s="15">
        <v>87.721674259091742</v>
      </c>
      <c r="C1733" s="15">
        <v>127.44302040926527</v>
      </c>
      <c r="D1733" s="15">
        <v>67.493942419935138</v>
      </c>
      <c r="E1733" s="15"/>
    </row>
    <row r="1734" spans="1:5" ht="15.75">
      <c r="A1734" s="16">
        <v>81.15667829421227</v>
      </c>
      <c r="B1734" s="15">
        <v>77.731151802970544</v>
      </c>
      <c r="C1734" s="15">
        <v>129.99451017257115</v>
      </c>
      <c r="D1734" s="15">
        <v>49.032205811676022</v>
      </c>
      <c r="E1734" s="15"/>
    </row>
    <row r="1735" spans="1:5" ht="15.75">
      <c r="A1735" s="16">
        <v>96.026453445324478</v>
      </c>
      <c r="B1735" s="15">
        <v>72.553222643227855</v>
      </c>
      <c r="C1735" s="15">
        <v>157.2407403434454</v>
      </c>
      <c r="D1735" s="15">
        <v>93.825611799621811</v>
      </c>
      <c r="E1735" s="15"/>
    </row>
    <row r="1736" spans="1:5" ht="15.75">
      <c r="A1736" s="16">
        <v>99.062594433979712</v>
      </c>
      <c r="B1736" s="15">
        <v>77.304500370621554</v>
      </c>
      <c r="C1736" s="15">
        <v>131.96014561703464</v>
      </c>
      <c r="D1736" s="15">
        <v>81.245373750653016</v>
      </c>
      <c r="E1736" s="15"/>
    </row>
    <row r="1737" spans="1:5" ht="15.75">
      <c r="A1737" s="16">
        <v>105.49549400005844</v>
      </c>
      <c r="B1737" s="15">
        <v>119.0987423433171</v>
      </c>
      <c r="C1737" s="15">
        <v>139.18145302961307</v>
      </c>
      <c r="D1737" s="15">
        <v>98.788488777250905</v>
      </c>
      <c r="E1737" s="15"/>
    </row>
    <row r="1738" spans="1:5" ht="15.75">
      <c r="A1738" s="16">
        <v>103.57811250751183</v>
      </c>
      <c r="B1738" s="15">
        <v>87.551308517112147</v>
      </c>
      <c r="C1738" s="15">
        <v>105.08694538942223</v>
      </c>
      <c r="D1738" s="15">
        <v>55.103716716223516</v>
      </c>
      <c r="E1738" s="15"/>
    </row>
    <row r="1739" spans="1:5" ht="15.75">
      <c r="A1739" s="16">
        <v>101.54718429519107</v>
      </c>
      <c r="B1739" s="15">
        <v>75.591082017643885</v>
      </c>
      <c r="C1739" s="15">
        <v>114.18059487332357</v>
      </c>
      <c r="D1739" s="15">
        <v>84.554074880435337</v>
      </c>
      <c r="E1739" s="15"/>
    </row>
    <row r="1740" spans="1:5" ht="15.75">
      <c r="A1740" s="16">
        <v>99.572138631521057</v>
      </c>
      <c r="B1740" s="15">
        <v>102.92262459626613</v>
      </c>
      <c r="C1740" s="15">
        <v>112.78262744139624</v>
      </c>
      <c r="D1740" s="15">
        <v>103.4596147413879</v>
      </c>
      <c r="E1740" s="15"/>
    </row>
    <row r="1741" spans="1:5" ht="15.75">
      <c r="A1741" s="16">
        <v>105.25674757440697</v>
      </c>
      <c r="B1741" s="15">
        <v>92.517875229538049</v>
      </c>
      <c r="C1741" s="15">
        <v>115.88678055537684</v>
      </c>
      <c r="D1741" s="15">
        <v>50.214609275320754</v>
      </c>
      <c r="E1741" s="15"/>
    </row>
    <row r="1742" spans="1:5" ht="15.75">
      <c r="A1742" s="16">
        <v>98.464061103931044</v>
      </c>
      <c r="B1742" s="15">
        <v>105.47179656425101</v>
      </c>
      <c r="C1742" s="15">
        <v>137.90829460766076</v>
      </c>
      <c r="D1742" s="15">
        <v>99.186178812323078</v>
      </c>
      <c r="E1742" s="15"/>
    </row>
    <row r="1743" spans="1:5" ht="15.75">
      <c r="A1743" s="16">
        <v>98.090452896803981</v>
      </c>
      <c r="B1743" s="15">
        <v>114.77366793002943</v>
      </c>
      <c r="C1743" s="15">
        <v>119.53658871130415</v>
      </c>
      <c r="D1743" s="15">
        <v>84.625882540001385</v>
      </c>
      <c r="E1743" s="15"/>
    </row>
    <row r="1744" spans="1:5" ht="15.75">
      <c r="A1744" s="16">
        <v>110.22674669300727</v>
      </c>
      <c r="B1744" s="15">
        <v>90.065673496218324</v>
      </c>
      <c r="C1744" s="15">
        <v>140.00666818981813</v>
      </c>
      <c r="D1744" s="15">
        <v>117.14377319751748</v>
      </c>
      <c r="E1744" s="15"/>
    </row>
    <row r="1745" spans="1:5" ht="15.75">
      <c r="A1745" s="16">
        <v>91.597414537324084</v>
      </c>
      <c r="B1745" s="15">
        <v>86.836308480746993</v>
      </c>
      <c r="C1745" s="15">
        <v>171.96054917986316</v>
      </c>
      <c r="D1745" s="15">
        <v>108.04542042092748</v>
      </c>
      <c r="E1745" s="15"/>
    </row>
    <row r="1746" spans="1:5" ht="15.75">
      <c r="A1746" s="16">
        <v>88.173091246579816</v>
      </c>
      <c r="B1746" s="15">
        <v>119.11254718626765</v>
      </c>
      <c r="C1746" s="15">
        <v>86.337206172720471</v>
      </c>
      <c r="D1746" s="15">
        <v>96.338419448960622</v>
      </c>
      <c r="E1746" s="15"/>
    </row>
    <row r="1747" spans="1:5" ht="15.75">
      <c r="A1747" s="16">
        <v>90.184035190083023</v>
      </c>
      <c r="B1747" s="15">
        <v>93.650906833664749</v>
      </c>
      <c r="C1747" s="15">
        <v>145.56240556934199</v>
      </c>
      <c r="D1747" s="15">
        <v>106.02615975202525</v>
      </c>
      <c r="E1747" s="15"/>
    </row>
    <row r="1748" spans="1:5" ht="15.75">
      <c r="A1748" s="16">
        <v>83.606224652390893</v>
      </c>
      <c r="B1748" s="15">
        <v>105.51528477180341</v>
      </c>
      <c r="C1748" s="15">
        <v>139.2461902309833</v>
      </c>
      <c r="D1748" s="15">
        <v>67.807995694045076</v>
      </c>
      <c r="E1748" s="15"/>
    </row>
    <row r="1749" spans="1:5" ht="15.75">
      <c r="A1749" s="16">
        <v>109.64731350686066</v>
      </c>
      <c r="B1749" s="15">
        <v>112.61729705115044</v>
      </c>
      <c r="C1749" s="15">
        <v>108.78337354035352</v>
      </c>
      <c r="D1749" s="15">
        <v>121.92072781329557</v>
      </c>
      <c r="E1749" s="15"/>
    </row>
    <row r="1750" spans="1:5" ht="15.75">
      <c r="A1750" s="16">
        <v>96.167776235466818</v>
      </c>
      <c r="B1750" s="15">
        <v>114.43322947218917</v>
      </c>
      <c r="C1750" s="15">
        <v>93.063779139276903</v>
      </c>
      <c r="D1750" s="15">
        <v>72.362405640609495</v>
      </c>
      <c r="E1750" s="15"/>
    </row>
    <row r="1751" spans="1:5" ht="15.75">
      <c r="A1751" s="16">
        <v>94.191764580250492</v>
      </c>
      <c r="B1751" s="15">
        <v>84.027776960147094</v>
      </c>
      <c r="C1751" s="15">
        <v>94.69258696544216</v>
      </c>
      <c r="D1751" s="15">
        <v>119.09988905364912</v>
      </c>
      <c r="E1751" s="15"/>
    </row>
    <row r="1752" spans="1:5" ht="15.75">
      <c r="A1752" s="16">
        <v>101.76058666605172</v>
      </c>
      <c r="B1752" s="15">
        <v>92.054862742065779</v>
      </c>
      <c r="C1752" s="15">
        <v>79.425877565887504</v>
      </c>
      <c r="D1752" s="15">
        <v>68.759569386008934</v>
      </c>
      <c r="E1752" s="15"/>
    </row>
    <row r="1753" spans="1:5" ht="15.75">
      <c r="A1753" s="16">
        <v>97.842496997094486</v>
      </c>
      <c r="B1753" s="15">
        <v>104.42098785202916</v>
      </c>
      <c r="C1753" s="15">
        <v>128.08577073227525</v>
      </c>
      <c r="D1753" s="15">
        <v>80.6940037676668</v>
      </c>
      <c r="E1753" s="15"/>
    </row>
    <row r="1754" spans="1:5" ht="15.75">
      <c r="A1754" s="16">
        <v>103.50115227672632</v>
      </c>
      <c r="B1754" s="15">
        <v>109.30457937337792</v>
      </c>
      <c r="C1754" s="15">
        <v>131.14298649154534</v>
      </c>
      <c r="D1754" s="15">
        <v>95.247104374129776</v>
      </c>
      <c r="E1754" s="15"/>
    </row>
    <row r="1755" spans="1:5" ht="15.75">
      <c r="A1755" s="16">
        <v>91.367050525070681</v>
      </c>
      <c r="B1755" s="15">
        <v>81.66255213376985</v>
      </c>
      <c r="C1755" s="15">
        <v>133.24583960198879</v>
      </c>
      <c r="D1755" s="15">
        <v>74.146479553752442</v>
      </c>
      <c r="E1755" s="15"/>
    </row>
    <row r="1756" spans="1:5" ht="15.75">
      <c r="A1756" s="16">
        <v>101.99955170546673</v>
      </c>
      <c r="B1756" s="15">
        <v>96.695490380119509</v>
      </c>
      <c r="C1756" s="15">
        <v>99.342058545011014</v>
      </c>
      <c r="D1756" s="15">
        <v>87.040882714495638</v>
      </c>
      <c r="E1756" s="15"/>
    </row>
    <row r="1757" spans="1:5" ht="15.75">
      <c r="A1757" s="16">
        <v>88.307331168982728</v>
      </c>
      <c r="B1757" s="15">
        <v>94.38190546428018</v>
      </c>
      <c r="C1757" s="15">
        <v>122.87446275494176</v>
      </c>
      <c r="D1757" s="15">
        <v>77.160980857718187</v>
      </c>
      <c r="E1757" s="15"/>
    </row>
    <row r="1758" spans="1:5" ht="15.75">
      <c r="A1758" s="16">
        <v>94.251941729572764</v>
      </c>
      <c r="B1758" s="15">
        <v>78.005024628458841</v>
      </c>
      <c r="C1758" s="15">
        <v>159.10091880474511</v>
      </c>
      <c r="D1758" s="15">
        <v>98.023780195666177</v>
      </c>
      <c r="E1758" s="15"/>
    </row>
    <row r="1759" spans="1:5" ht="15.75">
      <c r="A1759" s="16">
        <v>98.952875521069927</v>
      </c>
      <c r="B1759" s="15">
        <v>105.72218329349994</v>
      </c>
      <c r="C1759" s="15">
        <v>122.93838481347166</v>
      </c>
      <c r="D1759" s="15">
        <v>79.075033362477143</v>
      </c>
      <c r="E1759" s="15"/>
    </row>
    <row r="1760" spans="1:5" ht="15.75">
      <c r="A1760" s="16">
        <v>96.803876211885154</v>
      </c>
      <c r="B1760" s="15">
        <v>118.16505773950894</v>
      </c>
      <c r="C1760" s="15">
        <v>134.93293481139403</v>
      </c>
      <c r="D1760" s="15">
        <v>76.219855680852788</v>
      </c>
      <c r="E1760" s="15"/>
    </row>
    <row r="1761" spans="1:5" ht="15.75">
      <c r="A1761" s="16">
        <v>94.35221237490623</v>
      </c>
      <c r="B1761" s="15">
        <v>85.373948371091046</v>
      </c>
      <c r="C1761" s="15">
        <v>104.98327499667539</v>
      </c>
      <c r="D1761" s="15">
        <v>112.68147159007071</v>
      </c>
      <c r="E1761" s="15"/>
    </row>
    <row r="1762" spans="1:5" ht="15.75">
      <c r="A1762" s="16">
        <v>102.17009988875816</v>
      </c>
      <c r="B1762" s="15">
        <v>105.41687786551392</v>
      </c>
      <c r="C1762" s="15">
        <v>118.93807370962008</v>
      </c>
      <c r="D1762" s="15">
        <v>114.55893188605728</v>
      </c>
      <c r="E1762" s="15"/>
    </row>
    <row r="1763" spans="1:5" ht="15.75">
      <c r="A1763" s="16">
        <v>113.2609771030161</v>
      </c>
      <c r="B1763" s="15">
        <v>83.289686485932179</v>
      </c>
      <c r="C1763" s="15">
        <v>140.74927536402129</v>
      </c>
      <c r="D1763" s="15">
        <v>80.369629918925511</v>
      </c>
      <c r="E1763" s="15"/>
    </row>
    <row r="1764" spans="1:5" ht="15.75">
      <c r="A1764" s="16">
        <v>91.240224324201336</v>
      </c>
      <c r="B1764" s="15">
        <v>101.03101282175544</v>
      </c>
      <c r="C1764" s="15">
        <v>138.84075651069452</v>
      </c>
      <c r="D1764" s="15">
        <v>94.476431538316774</v>
      </c>
      <c r="E1764" s="15"/>
    </row>
    <row r="1765" spans="1:5" ht="15.75">
      <c r="A1765" s="16">
        <v>90.009849132462705</v>
      </c>
      <c r="B1765" s="15">
        <v>122.67985206157164</v>
      </c>
      <c r="C1765" s="15">
        <v>123.23094511177715</v>
      </c>
      <c r="D1765" s="15">
        <v>72.641955202590225</v>
      </c>
      <c r="E1765" s="15"/>
    </row>
    <row r="1766" spans="1:5" ht="15.75">
      <c r="A1766" s="16">
        <v>102.18745361962647</v>
      </c>
      <c r="B1766" s="15">
        <v>106.36946893041568</v>
      </c>
      <c r="C1766" s="15">
        <v>131.17813892455956</v>
      </c>
      <c r="D1766" s="15">
        <v>109.42103660835869</v>
      </c>
      <c r="E1766" s="15"/>
    </row>
    <row r="1767" spans="1:5" ht="15.75">
      <c r="A1767" s="16">
        <v>129.4184839615923</v>
      </c>
      <c r="B1767" s="15">
        <v>79.35761527267573</v>
      </c>
      <c r="C1767" s="15">
        <v>113.39974457772541</v>
      </c>
      <c r="D1767" s="15">
        <v>72.702159406253486</v>
      </c>
      <c r="E1767" s="15"/>
    </row>
    <row r="1768" spans="1:5" ht="15.75">
      <c r="A1768" s="16">
        <v>106.76374961878423</v>
      </c>
      <c r="B1768" s="15">
        <v>114.81997244442823</v>
      </c>
      <c r="C1768" s="15">
        <v>133.10881891295026</v>
      </c>
      <c r="D1768" s="15">
        <v>114.44591345190815</v>
      </c>
      <c r="E1768" s="15"/>
    </row>
    <row r="1769" spans="1:5" ht="15.75">
      <c r="A1769" s="16">
        <v>87.491596082008982</v>
      </c>
      <c r="B1769" s="15">
        <v>89.082559943085471</v>
      </c>
      <c r="C1769" s="15">
        <v>128.78999891177614</v>
      </c>
      <c r="D1769" s="15">
        <v>97.694219628613155</v>
      </c>
      <c r="E1769" s="15"/>
    </row>
    <row r="1770" spans="1:5" ht="15.75">
      <c r="A1770" s="16">
        <v>100.61566241490141</v>
      </c>
      <c r="B1770" s="15">
        <v>92.828485400167438</v>
      </c>
      <c r="C1770" s="15">
        <v>133.08673703489262</v>
      </c>
      <c r="D1770" s="15">
        <v>99.719157644051393</v>
      </c>
      <c r="E1770" s="15"/>
    </row>
    <row r="1771" spans="1:5" ht="15.75">
      <c r="A1771" s="16">
        <v>108.70933230882542</v>
      </c>
      <c r="B1771" s="15">
        <v>116.08257981712313</v>
      </c>
      <c r="C1771" s="15">
        <v>78.715146089228938</v>
      </c>
      <c r="D1771" s="15">
        <v>85.575719043140452</v>
      </c>
      <c r="E1771" s="15"/>
    </row>
    <row r="1772" spans="1:5" ht="15.75">
      <c r="A1772" s="16">
        <v>89.277954778856383</v>
      </c>
      <c r="B1772" s="15">
        <v>125.09533236479911</v>
      </c>
      <c r="C1772" s="15">
        <v>130.51515289934059</v>
      </c>
      <c r="D1772" s="15">
        <v>114.72964918033881</v>
      </c>
      <c r="E1772" s="15"/>
    </row>
    <row r="1773" spans="1:5" ht="15.75">
      <c r="A1773" s="16">
        <v>93.736196060865495</v>
      </c>
      <c r="B1773" s="15">
        <v>121.65722298789774</v>
      </c>
      <c r="C1773" s="15">
        <v>129.4355952371177</v>
      </c>
      <c r="D1773" s="15">
        <v>92.326525190492248</v>
      </c>
      <c r="E1773" s="15"/>
    </row>
    <row r="1774" spans="1:5" ht="15.75">
      <c r="A1774" s="16">
        <v>89.201606615097262</v>
      </c>
      <c r="B1774" s="15">
        <v>129.51921735922269</v>
      </c>
      <c r="C1774" s="15">
        <v>108.63251234974882</v>
      </c>
      <c r="D1774" s="15">
        <v>114.18799102665957</v>
      </c>
      <c r="E1774" s="15"/>
    </row>
    <row r="1775" spans="1:5" ht="15.75">
      <c r="A1775" s="16">
        <v>110.45784192044152</v>
      </c>
      <c r="B1775" s="15">
        <v>94.159027542167451</v>
      </c>
      <c r="C1775" s="15">
        <v>130.42798820354164</v>
      </c>
      <c r="D1775" s="15">
        <v>72.57652935715555</v>
      </c>
      <c r="E1775" s="15"/>
    </row>
    <row r="1776" spans="1:5" ht="15.75">
      <c r="A1776" s="16">
        <v>99.81058116199506</v>
      </c>
      <c r="B1776" s="15">
        <v>128.75289450312835</v>
      </c>
      <c r="C1776" s="15">
        <v>84.574882823352482</v>
      </c>
      <c r="D1776" s="15">
        <v>83.238854885712499</v>
      </c>
      <c r="E1776" s="15"/>
    </row>
    <row r="1777" spans="1:5" ht="15.75">
      <c r="A1777" s="16">
        <v>107.71110815415454</v>
      </c>
      <c r="B1777" s="15">
        <v>99.17027114429402</v>
      </c>
      <c r="C1777" s="15">
        <v>126.78539682727887</v>
      </c>
      <c r="D1777" s="15">
        <v>110.91322013976992</v>
      </c>
      <c r="E1777" s="15"/>
    </row>
    <row r="1778" spans="1:5" ht="15.75">
      <c r="A1778" s="16">
        <v>97.260343889280421</v>
      </c>
      <c r="B1778" s="15">
        <v>88.339476504080494</v>
      </c>
      <c r="C1778" s="15">
        <v>134.89406272962015</v>
      </c>
      <c r="D1778" s="15">
        <v>80.717239115847406</v>
      </c>
      <c r="E1778" s="15"/>
    </row>
    <row r="1779" spans="1:5" ht="15.75">
      <c r="A1779" s="16">
        <v>111.18433430349342</v>
      </c>
      <c r="B1779" s="15">
        <v>126.83949141803055</v>
      </c>
      <c r="C1779" s="15">
        <v>114.64613134348269</v>
      </c>
      <c r="D1779" s="15">
        <v>72.478218685751017</v>
      </c>
      <c r="E1779" s="15"/>
    </row>
    <row r="1780" spans="1:5" ht="15.75">
      <c r="A1780" s="16">
        <v>97.04044981382367</v>
      </c>
      <c r="B1780" s="15">
        <v>92.999187417694884</v>
      </c>
      <c r="C1780" s="15">
        <v>101.52004036914377</v>
      </c>
      <c r="D1780" s="15">
        <v>73.340870009536729</v>
      </c>
      <c r="E1780" s="15"/>
    </row>
    <row r="1781" spans="1:5" ht="15.75">
      <c r="A1781" s="16">
        <v>116.43668487332661</v>
      </c>
      <c r="B1781" s="15">
        <v>102.2211146370239</v>
      </c>
      <c r="C1781" s="15">
        <v>138.21997796148935</v>
      </c>
      <c r="D1781" s="15">
        <v>96.509526593911232</v>
      </c>
      <c r="E1781" s="15"/>
    </row>
    <row r="1782" spans="1:5" ht="15.75">
      <c r="A1782" s="16">
        <v>90.789785251308786</v>
      </c>
      <c r="B1782" s="15">
        <v>101.71114844022213</v>
      </c>
      <c r="C1782" s="15">
        <v>143.72719651340162</v>
      </c>
      <c r="D1782" s="15">
        <v>97.919367503584454</v>
      </c>
      <c r="E1782" s="15"/>
    </row>
    <row r="1783" spans="1:5" ht="15.75">
      <c r="A1783" s="16">
        <v>110.84708500070519</v>
      </c>
      <c r="B1783" s="15">
        <v>83.168609516667402</v>
      </c>
      <c r="C1783" s="15">
        <v>150.0776382760364</v>
      </c>
      <c r="D1783" s="15">
        <v>56.058845000086421</v>
      </c>
      <c r="E1783" s="15"/>
    </row>
    <row r="1784" spans="1:5" ht="15.75">
      <c r="A1784" s="16">
        <v>101.89284765400544</v>
      </c>
      <c r="B1784" s="15">
        <v>91.559661924384272</v>
      </c>
      <c r="C1784" s="15">
        <v>128.33911258224475</v>
      </c>
      <c r="D1784" s="15">
        <v>112.09881915423239</v>
      </c>
      <c r="E1784" s="15"/>
    </row>
    <row r="1785" spans="1:5" ht="15.75">
      <c r="A1785" s="16">
        <v>89.994092504758783</v>
      </c>
      <c r="B1785" s="15">
        <v>90.411359416754067</v>
      </c>
      <c r="C1785" s="15">
        <v>90.650817208234002</v>
      </c>
      <c r="D1785" s="15">
        <v>115.70178033006187</v>
      </c>
      <c r="E1785" s="15"/>
    </row>
    <row r="1786" spans="1:5" ht="15.75">
      <c r="A1786" s="16">
        <v>98.333921054864959</v>
      </c>
      <c r="B1786" s="15">
        <v>110.60953858777225</v>
      </c>
      <c r="C1786" s="15">
        <v>121.517245998524</v>
      </c>
      <c r="D1786" s="15">
        <v>128.30691661318951</v>
      </c>
      <c r="E1786" s="15"/>
    </row>
    <row r="1787" spans="1:5" ht="15.75">
      <c r="A1787" s="16">
        <v>95.262130661814126</v>
      </c>
      <c r="B1787" s="15">
        <v>101.02116032823574</v>
      </c>
      <c r="C1787" s="15">
        <v>101.00146435323722</v>
      </c>
      <c r="D1787" s="15">
        <v>86.913992729597567</v>
      </c>
      <c r="E1787" s="15"/>
    </row>
    <row r="1788" spans="1:5" ht="15.75">
      <c r="A1788" s="16">
        <v>102.48117981323048</v>
      </c>
      <c r="B1788" s="15">
        <v>93.943552660454088</v>
      </c>
      <c r="C1788" s="15">
        <v>116.49305301819481</v>
      </c>
      <c r="D1788" s="15">
        <v>73.361983135475839</v>
      </c>
      <c r="E1788" s="15"/>
    </row>
    <row r="1789" spans="1:5" ht="15.75">
      <c r="A1789" s="16">
        <v>95.691389700994023</v>
      </c>
      <c r="B1789" s="15">
        <v>84.029801730429199</v>
      </c>
      <c r="C1789" s="15">
        <v>100.78887549148021</v>
      </c>
      <c r="D1789" s="15">
        <v>96.484837480295482</v>
      </c>
      <c r="E1789" s="15"/>
    </row>
    <row r="1790" spans="1:5" ht="15.75">
      <c r="A1790" s="16">
        <v>103.06212190969291</v>
      </c>
      <c r="B1790" s="15">
        <v>100.26497522597424</v>
      </c>
      <c r="C1790" s="15">
        <v>116.983196121231</v>
      </c>
      <c r="D1790" s="15">
        <v>120.0997954186164</v>
      </c>
      <c r="E1790" s="15"/>
    </row>
    <row r="1791" spans="1:5" ht="15.75">
      <c r="A1791" s="16">
        <v>91.093303106367784</v>
      </c>
      <c r="B1791" s="15">
        <v>107.94811558634478</v>
      </c>
      <c r="C1791" s="15">
        <v>139.72764669177309</v>
      </c>
      <c r="D1791" s="15">
        <v>92.692429799888032</v>
      </c>
      <c r="E1791" s="15"/>
    </row>
    <row r="1792" spans="1:5" ht="15.75">
      <c r="A1792" s="16">
        <v>106.19204955617647</v>
      </c>
      <c r="B1792" s="15">
        <v>110.01639536502807</v>
      </c>
      <c r="C1792" s="15">
        <v>113.82375845474826</v>
      </c>
      <c r="D1792" s="15">
        <v>90.954956253915498</v>
      </c>
      <c r="E1792" s="15"/>
    </row>
    <row r="1793" spans="1:5" ht="15.75">
      <c r="A1793" s="16">
        <v>103.27751970158374</v>
      </c>
      <c r="B1793" s="15">
        <v>123.22858900546976</v>
      </c>
      <c r="C1793" s="15">
        <v>130.16405176873604</v>
      </c>
      <c r="D1793" s="15">
        <v>112.78137859316075</v>
      </c>
      <c r="E1793" s="15"/>
    </row>
    <row r="1794" spans="1:5" ht="15.75">
      <c r="A1794" s="16">
        <v>94.686287986212392</v>
      </c>
      <c r="B1794" s="15">
        <v>98.214291901746265</v>
      </c>
      <c r="C1794" s="15">
        <v>153.36836241349374</v>
      </c>
      <c r="D1794" s="15">
        <v>68.941314680762389</v>
      </c>
      <c r="E1794" s="15"/>
    </row>
    <row r="1795" spans="1:5" ht="15.75">
      <c r="A1795" s="16">
        <v>109.9481721993584</v>
      </c>
      <c r="B1795" s="15">
        <v>84.975074863740474</v>
      </c>
      <c r="C1795" s="15">
        <v>118.96560601085184</v>
      </c>
      <c r="D1795" s="15">
        <v>74.113651978910866</v>
      </c>
      <c r="E1795" s="15"/>
    </row>
    <row r="1796" spans="1:5" ht="15.75">
      <c r="A1796" s="16">
        <v>100.54465894936584</v>
      </c>
      <c r="B1796" s="15">
        <v>93.522400284803098</v>
      </c>
      <c r="C1796" s="15">
        <v>150.14501027994811</v>
      </c>
      <c r="D1796" s="15">
        <v>95.056677886935859</v>
      </c>
      <c r="E1796" s="15"/>
    </row>
    <row r="1797" spans="1:5" ht="15.75">
      <c r="A1797" s="16">
        <v>80.900081690350589</v>
      </c>
      <c r="B1797" s="15">
        <v>89.861925030567136</v>
      </c>
      <c r="C1797" s="15">
        <v>127.54356075948294</v>
      </c>
      <c r="D1797" s="15">
        <v>54.951113999300105</v>
      </c>
      <c r="E1797" s="15"/>
    </row>
    <row r="1798" spans="1:5" ht="15.75">
      <c r="A1798" s="16">
        <v>104.03655838437089</v>
      </c>
      <c r="B1798" s="15">
        <v>84.766592234137761</v>
      </c>
      <c r="C1798" s="15">
        <v>133.65416961162282</v>
      </c>
      <c r="D1798" s="15">
        <v>61.213699285025314</v>
      </c>
      <c r="E1798" s="15"/>
    </row>
    <row r="1799" spans="1:5" ht="15.75">
      <c r="A1799" s="16">
        <v>105.0264154327806</v>
      </c>
      <c r="B1799" s="15">
        <v>114.41009037046115</v>
      </c>
      <c r="C1799" s="15">
        <v>105.07333748353744</v>
      </c>
      <c r="D1799" s="15">
        <v>91.936711649401559</v>
      </c>
      <c r="E1799" s="15"/>
    </row>
    <row r="1800" spans="1:5" ht="15.75">
      <c r="A1800" s="16">
        <v>122.31732622746563</v>
      </c>
      <c r="B1800" s="15">
        <v>102.12894290353915</v>
      </c>
      <c r="C1800" s="15">
        <v>144.41824080797119</v>
      </c>
      <c r="D1800" s="15">
        <v>83.362327082573984</v>
      </c>
      <c r="E1800" s="15"/>
    </row>
    <row r="1801" spans="1:5" ht="15.75">
      <c r="A1801" s="16">
        <v>103.64397845402209</v>
      </c>
      <c r="B1801" s="15">
        <v>93.905576323584228</v>
      </c>
      <c r="C1801" s="15">
        <v>131.19360042987296</v>
      </c>
      <c r="D1801" s="15">
        <v>70.313011746924303</v>
      </c>
      <c r="E1801" s="15"/>
    </row>
    <row r="1802" spans="1:5" ht="15.75">
      <c r="A1802" s="16">
        <v>108.64157855210124</v>
      </c>
      <c r="B1802" s="15">
        <v>95.2821225116395</v>
      </c>
      <c r="C1802" s="15">
        <v>104.85601228959354</v>
      </c>
      <c r="D1802" s="15">
        <v>91.375817450517616</v>
      </c>
      <c r="E1802" s="15"/>
    </row>
    <row r="1803" spans="1:5" ht="15.75">
      <c r="A1803" s="16">
        <v>96.648777207866488</v>
      </c>
      <c r="B1803" s="15">
        <v>115.26758184758137</v>
      </c>
      <c r="C1803" s="15">
        <v>164.49001108546781</v>
      </c>
      <c r="D1803" s="15">
        <v>109.89226594367665</v>
      </c>
      <c r="E1803" s="15"/>
    </row>
    <row r="1804" spans="1:5" ht="15.75">
      <c r="A1804" s="16">
        <v>112.94878612617367</v>
      </c>
      <c r="B1804" s="15">
        <v>97.022770131451352</v>
      </c>
      <c r="C1804" s="15">
        <v>110.86153914550891</v>
      </c>
      <c r="D1804" s="15">
        <v>102.316965816334</v>
      </c>
      <c r="E1804" s="15"/>
    </row>
    <row r="1805" spans="1:5" ht="15.75">
      <c r="A1805" s="16">
        <v>92.736603233481674</v>
      </c>
      <c r="B1805" s="15">
        <v>96.54134296216057</v>
      </c>
      <c r="C1805" s="15">
        <v>149.38769062297865</v>
      </c>
      <c r="D1805" s="15">
        <v>104.85001723797041</v>
      </c>
      <c r="E1805" s="15"/>
    </row>
    <row r="1806" spans="1:5" ht="15.75">
      <c r="A1806" s="16">
        <v>104.21955184344824</v>
      </c>
      <c r="B1806" s="15">
        <v>95.00547800985828</v>
      </c>
      <c r="C1806" s="15">
        <v>64.398060893074671</v>
      </c>
      <c r="D1806" s="15">
        <v>103.78461496825366</v>
      </c>
      <c r="E1806" s="15"/>
    </row>
    <row r="1807" spans="1:5" ht="15.75">
      <c r="A1807" s="16">
        <v>91.446100391669916</v>
      </c>
      <c r="B1807" s="15">
        <v>104.14953291266329</v>
      </c>
      <c r="C1807" s="15">
        <v>125.75308907111662</v>
      </c>
      <c r="D1807" s="15">
        <v>113.56801320724799</v>
      </c>
      <c r="E1807" s="15"/>
    </row>
    <row r="1808" spans="1:5" ht="15.75">
      <c r="A1808" s="16">
        <v>104.97780044730689</v>
      </c>
      <c r="B1808" s="15">
        <v>98.462534394491286</v>
      </c>
      <c r="C1808" s="15">
        <v>125.93329092937324</v>
      </c>
      <c r="D1808" s="15">
        <v>81.725140923146</v>
      </c>
      <c r="E1808" s="15"/>
    </row>
    <row r="1809" spans="1:5" ht="15.75">
      <c r="A1809" s="16">
        <v>101.35053304367716</v>
      </c>
      <c r="B1809" s="15">
        <v>106.18259055860904</v>
      </c>
      <c r="C1809" s="15">
        <v>111.72004959150286</v>
      </c>
      <c r="D1809" s="15">
        <v>96.891698571289453</v>
      </c>
      <c r="E1809" s="15"/>
    </row>
    <row r="1810" spans="1:5" ht="15.75">
      <c r="A1810" s="16">
        <v>103.97787740800482</v>
      </c>
      <c r="B1810" s="15">
        <v>114.71725599020601</v>
      </c>
      <c r="C1810" s="15">
        <v>150.54285093180511</v>
      </c>
      <c r="D1810" s="15">
        <v>55.884707776277764</v>
      </c>
      <c r="E1810" s="15"/>
    </row>
    <row r="1811" spans="1:5" ht="15.75">
      <c r="A1811" s="16">
        <v>100.4768217837352</v>
      </c>
      <c r="B1811" s="15">
        <v>98.602217568105743</v>
      </c>
      <c r="C1811" s="15">
        <v>135.8186473176545</v>
      </c>
      <c r="D1811" s="15">
        <v>62.392867844812372</v>
      </c>
      <c r="E1811" s="15"/>
    </row>
    <row r="1812" spans="1:5" ht="15.75">
      <c r="A1812" s="16">
        <v>101.59889917841838</v>
      </c>
      <c r="B1812" s="15">
        <v>83.515398123330442</v>
      </c>
      <c r="C1812" s="15">
        <v>107.22840274804071</v>
      </c>
      <c r="D1812" s="15">
        <v>85.768797735659064</v>
      </c>
      <c r="E1812" s="15"/>
    </row>
    <row r="1813" spans="1:5" ht="15.75">
      <c r="A1813" s="16">
        <v>104.45560088570573</v>
      </c>
      <c r="B1813" s="15">
        <v>92.516758049362124</v>
      </c>
      <c r="C1813" s="15">
        <v>133.83400938548675</v>
      </c>
      <c r="D1813" s="15">
        <v>102.57352036499015</v>
      </c>
      <c r="E1813" s="15"/>
    </row>
    <row r="1814" spans="1:5" ht="15.75">
      <c r="A1814" s="16">
        <v>83.820997864967239</v>
      </c>
      <c r="B1814" s="15">
        <v>130.95193265903617</v>
      </c>
      <c r="C1814" s="15">
        <v>117.70231726442262</v>
      </c>
      <c r="D1814" s="15">
        <v>122.65675226223607</v>
      </c>
      <c r="E1814" s="15"/>
    </row>
    <row r="1815" spans="1:5" ht="15.75">
      <c r="A1815" s="16">
        <v>108.26402538169191</v>
      </c>
      <c r="B1815" s="15">
        <v>106.11678844427388</v>
      </c>
      <c r="C1815" s="15">
        <v>105.81393376651818</v>
      </c>
      <c r="D1815" s="15">
        <v>74.443917775943191</v>
      </c>
      <c r="E1815" s="15"/>
    </row>
    <row r="1816" spans="1:5" ht="15.75">
      <c r="A1816" s="16">
        <v>96.123211864386349</v>
      </c>
      <c r="B1816" s="15">
        <v>106.92755313497173</v>
      </c>
      <c r="C1816" s="15">
        <v>121.3259187522965</v>
      </c>
      <c r="D1816" s="15">
        <v>112.66872494787208</v>
      </c>
      <c r="E1816" s="15"/>
    </row>
    <row r="1817" spans="1:5" ht="15.75">
      <c r="A1817" s="16">
        <v>116.6198692428452</v>
      </c>
      <c r="B1817" s="15">
        <v>99.030752232187069</v>
      </c>
      <c r="C1817" s="15">
        <v>118.57361334791108</v>
      </c>
      <c r="D1817" s="15">
        <v>102.67307036307329</v>
      </c>
      <c r="E1817" s="15"/>
    </row>
    <row r="1818" spans="1:5" ht="15.75">
      <c r="A1818" s="16">
        <v>97.535711588511731</v>
      </c>
      <c r="B1818" s="15">
        <v>87.354580851587116</v>
      </c>
      <c r="C1818" s="15">
        <v>136.00374341297652</v>
      </c>
      <c r="D1818" s="15">
        <v>97.892163338093496</v>
      </c>
      <c r="E1818" s="15"/>
    </row>
    <row r="1819" spans="1:5" ht="15.75">
      <c r="A1819" s="16">
        <v>81.050394121552927</v>
      </c>
      <c r="B1819" s="15">
        <v>105.8294980268272</v>
      </c>
      <c r="C1819" s="15">
        <v>118.52578776319547</v>
      </c>
      <c r="D1819" s="15">
        <v>118.67280295095952</v>
      </c>
      <c r="E1819" s="15"/>
    </row>
    <row r="1820" spans="1:5" ht="15.75">
      <c r="A1820" s="16">
        <v>95.44544064025331</v>
      </c>
      <c r="B1820" s="15">
        <v>86.375605780239084</v>
      </c>
      <c r="C1820" s="15">
        <v>123.38514792410251</v>
      </c>
      <c r="D1820" s="15">
        <v>104.3002640814791</v>
      </c>
      <c r="E1820" s="15"/>
    </row>
    <row r="1821" spans="1:5" ht="15.75">
      <c r="A1821" s="16">
        <v>98.339329665668629</v>
      </c>
      <c r="B1821" s="15">
        <v>97.554313898291412</v>
      </c>
      <c r="C1821" s="15">
        <v>103.93809261262845</v>
      </c>
      <c r="D1821" s="15">
        <v>87.567979022230702</v>
      </c>
      <c r="E1821" s="15"/>
    </row>
    <row r="1822" spans="1:5" ht="15.75">
      <c r="A1822" s="16">
        <v>104.1184096016309</v>
      </c>
      <c r="B1822" s="15">
        <v>101.07882827248318</v>
      </c>
      <c r="C1822" s="15">
        <v>147.89491642779353</v>
      </c>
      <c r="D1822" s="15">
        <v>64.253708504287488</v>
      </c>
      <c r="E1822" s="15"/>
    </row>
    <row r="1823" spans="1:5" ht="15.75">
      <c r="A1823" s="16">
        <v>94.572990971050785</v>
      </c>
      <c r="B1823" s="15">
        <v>110.15289557253141</v>
      </c>
      <c r="C1823" s="15">
        <v>127.10318821058877</v>
      </c>
      <c r="D1823" s="15">
        <v>121.46359105643114</v>
      </c>
      <c r="E1823" s="15"/>
    </row>
    <row r="1824" spans="1:5" ht="15.75">
      <c r="A1824" s="16">
        <v>100.22297729447018</v>
      </c>
      <c r="B1824" s="15">
        <v>88.646682067297888</v>
      </c>
      <c r="C1824" s="15">
        <v>127.82845840661707</v>
      </c>
      <c r="D1824" s="15">
        <v>99.589281038765876</v>
      </c>
      <c r="E1824" s="15"/>
    </row>
    <row r="1825" spans="1:5" ht="15.75">
      <c r="A1825" s="16">
        <v>86.325058158200818</v>
      </c>
      <c r="B1825" s="15">
        <v>93.106547096488157</v>
      </c>
      <c r="C1825" s="15">
        <v>137.88555566063678</v>
      </c>
      <c r="D1825" s="15">
        <v>76.791620727595955</v>
      </c>
      <c r="E1825" s="15"/>
    </row>
    <row r="1826" spans="1:5" ht="15.75">
      <c r="A1826" s="16">
        <v>93.899136342150769</v>
      </c>
      <c r="B1826" s="15">
        <v>115.26134818470837</v>
      </c>
      <c r="C1826" s="15">
        <v>130.10201015811731</v>
      </c>
      <c r="D1826" s="15">
        <v>90.311237332832661</v>
      </c>
      <c r="E1826" s="15"/>
    </row>
    <row r="1827" spans="1:5" ht="15.75">
      <c r="A1827" s="16">
        <v>90.962199450336811</v>
      </c>
      <c r="B1827" s="15">
        <v>95.582788439349997</v>
      </c>
      <c r="C1827" s="15">
        <v>136.16468534320916</v>
      </c>
      <c r="D1827" s="15">
        <v>92.047986979002872</v>
      </c>
      <c r="E1827" s="15"/>
    </row>
    <row r="1828" spans="1:5" ht="15.75">
      <c r="A1828" s="16">
        <v>111.64355832199249</v>
      </c>
      <c r="B1828" s="15">
        <v>94.805085844973291</v>
      </c>
      <c r="C1828" s="15">
        <v>113.98922623880594</v>
      </c>
      <c r="D1828" s="15">
        <v>80.0441879968389</v>
      </c>
      <c r="E1828" s="15"/>
    </row>
    <row r="1829" spans="1:5" ht="15.75">
      <c r="A1829" s="16">
        <v>107.38380346444956</v>
      </c>
      <c r="B1829" s="15">
        <v>79.971805383058836</v>
      </c>
      <c r="C1829" s="15">
        <v>104.63351558883573</v>
      </c>
      <c r="D1829" s="15">
        <v>86.80544018850469</v>
      </c>
      <c r="E1829" s="15"/>
    </row>
    <row r="1830" spans="1:5" ht="15.75">
      <c r="A1830" s="16">
        <v>96.340397687077939</v>
      </c>
      <c r="B1830" s="15">
        <v>95.437549699744295</v>
      </c>
      <c r="C1830" s="15">
        <v>105.12165847496249</v>
      </c>
      <c r="D1830" s="15">
        <v>154.67706888589419</v>
      </c>
      <c r="E1830" s="15"/>
    </row>
    <row r="1831" spans="1:5" ht="15.75">
      <c r="A1831" s="16">
        <v>104.90545789921271</v>
      </c>
      <c r="B1831" s="15">
        <v>111.31247914935329</v>
      </c>
      <c r="C1831" s="15">
        <v>142.54280002211885</v>
      </c>
      <c r="D1831" s="15">
        <v>58.172438405938465</v>
      </c>
      <c r="E1831" s="15"/>
    </row>
    <row r="1832" spans="1:5" ht="15.75">
      <c r="A1832" s="16">
        <v>110.13833950119647</v>
      </c>
      <c r="B1832" s="15">
        <v>95.916990272519342</v>
      </c>
      <c r="C1832" s="15">
        <v>134.95992888676369</v>
      </c>
      <c r="D1832" s="15">
        <v>87.279258299764706</v>
      </c>
      <c r="E1832" s="15"/>
    </row>
    <row r="1833" spans="1:5" ht="15.75">
      <c r="A1833" s="16">
        <v>91.976547562416044</v>
      </c>
      <c r="B1833" s="15">
        <v>98.456512396899143</v>
      </c>
      <c r="C1833" s="15">
        <v>114.88295286659991</v>
      </c>
      <c r="D1833" s="15">
        <v>85.399441782590202</v>
      </c>
      <c r="E1833" s="15"/>
    </row>
    <row r="1834" spans="1:5" ht="15.75">
      <c r="A1834" s="16">
        <v>100.89573849442104</v>
      </c>
      <c r="B1834" s="15">
        <v>101.14562244482386</v>
      </c>
      <c r="C1834" s="15">
        <v>121.12426240236687</v>
      </c>
      <c r="D1834" s="15">
        <v>84.864777877817232</v>
      </c>
      <c r="E1834" s="15"/>
    </row>
    <row r="1835" spans="1:5" ht="15.75">
      <c r="A1835" s="16">
        <v>90.536748199076555</v>
      </c>
      <c r="B1835" s="15">
        <v>104.93066370302131</v>
      </c>
      <c r="C1835" s="15">
        <v>114.24109003596641</v>
      </c>
      <c r="D1835" s="15">
        <v>50.327648591041907</v>
      </c>
      <c r="E1835" s="15"/>
    </row>
    <row r="1836" spans="1:5" ht="15.75">
      <c r="A1836" s="16">
        <v>111.67143516525471</v>
      </c>
      <c r="B1836" s="15">
        <v>114.74084483893989</v>
      </c>
      <c r="C1836" s="15">
        <v>130.95270452723753</v>
      </c>
      <c r="D1836" s="15">
        <v>98.636028401364229</v>
      </c>
      <c r="E1836" s="15"/>
    </row>
    <row r="1837" spans="1:5" ht="15.75">
      <c r="A1837" s="16">
        <v>107.62753131621707</v>
      </c>
      <c r="B1837" s="15">
        <v>91.846697236411501</v>
      </c>
      <c r="C1837" s="15">
        <v>114.84557309080969</v>
      </c>
      <c r="D1837" s="15">
        <v>96.368735041528453</v>
      </c>
      <c r="E1837" s="15"/>
    </row>
    <row r="1838" spans="1:5" ht="15.75">
      <c r="A1838" s="16">
        <v>95.87467727872081</v>
      </c>
      <c r="B1838" s="15">
        <v>96.16045997601077</v>
      </c>
      <c r="C1838" s="15">
        <v>143.62673872944356</v>
      </c>
      <c r="D1838" s="15">
        <v>57.175203484439407</v>
      </c>
      <c r="E1838" s="15"/>
    </row>
    <row r="1839" spans="1:5" ht="15.75">
      <c r="A1839" s="16">
        <v>106.41340804298807</v>
      </c>
      <c r="B1839" s="15">
        <v>101.08252246320717</v>
      </c>
      <c r="C1839" s="15">
        <v>147.06715545299289</v>
      </c>
      <c r="D1839" s="15">
        <v>122.39768496573902</v>
      </c>
      <c r="E1839" s="15"/>
    </row>
    <row r="1840" spans="1:5" ht="15.75">
      <c r="A1840" s="16">
        <v>93.722243500144486</v>
      </c>
      <c r="B1840" s="15">
        <v>72.340636526979551</v>
      </c>
      <c r="C1840" s="15">
        <v>92.004366248153246</v>
      </c>
      <c r="D1840" s="15">
        <v>93.189860845319572</v>
      </c>
      <c r="E1840" s="15"/>
    </row>
    <row r="1841" spans="1:5" ht="15.75">
      <c r="A1841" s="16">
        <v>98.243119149151426</v>
      </c>
      <c r="B1841" s="15">
        <v>74.494105007693179</v>
      </c>
      <c r="C1841" s="15">
        <v>121.55920047886184</v>
      </c>
      <c r="D1841" s="15">
        <v>89.755027827072809</v>
      </c>
      <c r="E1841" s="15"/>
    </row>
    <row r="1842" spans="1:5" ht="15.75">
      <c r="A1842" s="16">
        <v>110.14972929451119</v>
      </c>
      <c r="B1842" s="15">
        <v>102.10367530519306</v>
      </c>
      <c r="C1842" s="15">
        <v>106.46576220464112</v>
      </c>
      <c r="D1842" s="15">
        <v>72.495378365522356</v>
      </c>
      <c r="E1842" s="15"/>
    </row>
    <row r="1843" spans="1:5" ht="15.75">
      <c r="A1843" s="16">
        <v>89.04141756588615</v>
      </c>
      <c r="B1843" s="15">
        <v>90.322040776419499</v>
      </c>
      <c r="C1843" s="15">
        <v>111.231810851001</v>
      </c>
      <c r="D1843" s="15">
        <v>122.89373824245899</v>
      </c>
      <c r="E1843" s="15"/>
    </row>
    <row r="1844" spans="1:5" ht="15.75">
      <c r="A1844" s="16">
        <v>78.43019025364697</v>
      </c>
      <c r="B1844" s="15">
        <v>96.308519271394744</v>
      </c>
      <c r="C1844" s="15">
        <v>119.29844298774697</v>
      </c>
      <c r="D1844" s="15">
        <v>84.541113271689028</v>
      </c>
      <c r="E1844" s="15"/>
    </row>
    <row r="1845" spans="1:5" ht="15.75">
      <c r="A1845" s="16">
        <v>91.90020776069332</v>
      </c>
      <c r="B1845" s="15">
        <v>94.651483089853627</v>
      </c>
      <c r="C1845" s="15">
        <v>120.10137546056967</v>
      </c>
      <c r="D1845" s="15">
        <v>92.387228310207092</v>
      </c>
      <c r="E1845" s="15"/>
    </row>
    <row r="1846" spans="1:5" ht="15.75">
      <c r="A1846" s="16">
        <v>87.6048410736189</v>
      </c>
      <c r="B1846" s="15">
        <v>90.147432541021999</v>
      </c>
      <c r="C1846" s="15">
        <v>124.51446796598589</v>
      </c>
      <c r="D1846" s="15">
        <v>109.27997468201625</v>
      </c>
      <c r="E1846" s="15"/>
    </row>
    <row r="1847" spans="1:5" ht="15.75">
      <c r="A1847" s="16">
        <v>102.82133644552118</v>
      </c>
      <c r="B1847" s="15">
        <v>82.046692743580252</v>
      </c>
      <c r="C1847" s="15">
        <v>140.31552451576204</v>
      </c>
      <c r="D1847" s="15">
        <v>84.332672459601099</v>
      </c>
      <c r="E1847" s="15"/>
    </row>
    <row r="1848" spans="1:5" ht="15.75">
      <c r="A1848" s="16">
        <v>117.32030935843909</v>
      </c>
      <c r="B1848" s="15">
        <v>99.068251369266136</v>
      </c>
      <c r="C1848" s="15">
        <v>166.02788395986181</v>
      </c>
      <c r="D1848" s="15">
        <v>82.325145436249159</v>
      </c>
      <c r="E1848" s="15"/>
    </row>
    <row r="1849" spans="1:5" ht="15.75">
      <c r="A1849" s="16">
        <v>87.35352547578259</v>
      </c>
      <c r="B1849" s="15">
        <v>102.87839561647729</v>
      </c>
      <c r="C1849" s="15">
        <v>130.80629553153358</v>
      </c>
      <c r="D1849" s="15">
        <v>100.30741115651267</v>
      </c>
      <c r="E1849" s="15"/>
    </row>
    <row r="1850" spans="1:5" ht="15.75">
      <c r="A1850" s="16">
        <v>83.635171845264722</v>
      </c>
      <c r="B1850" s="15">
        <v>88.51282738695545</v>
      </c>
      <c r="C1850" s="15">
        <v>138.80333996079344</v>
      </c>
      <c r="D1850" s="15">
        <v>104.50592851487386</v>
      </c>
      <c r="E1850" s="15"/>
    </row>
    <row r="1851" spans="1:5" ht="15.75">
      <c r="A1851" s="16">
        <v>87.454922053814244</v>
      </c>
      <c r="B1851" s="15">
        <v>69.724913969031377</v>
      </c>
      <c r="C1851" s="15">
        <v>118.32826776518459</v>
      </c>
      <c r="D1851" s="15">
        <v>90.377935833350875</v>
      </c>
      <c r="E1851" s="15"/>
    </row>
    <row r="1852" spans="1:5" ht="15.75">
      <c r="A1852" s="16">
        <v>102.21437777383926</v>
      </c>
      <c r="B1852" s="15">
        <v>105.95537594978168</v>
      </c>
      <c r="C1852" s="15">
        <v>109.06051518074946</v>
      </c>
      <c r="D1852" s="15">
        <v>98.399853752800936</v>
      </c>
      <c r="E1852" s="15"/>
    </row>
    <row r="1853" spans="1:5" ht="15.75">
      <c r="A1853" s="16">
        <v>108.83709218246054</v>
      </c>
      <c r="B1853" s="15">
        <v>85.867653939578759</v>
      </c>
      <c r="C1853" s="15">
        <v>127.69922371021494</v>
      </c>
      <c r="D1853" s="15">
        <v>111.03223036554368</v>
      </c>
      <c r="E1853" s="15"/>
    </row>
    <row r="1854" spans="1:5" ht="15.75">
      <c r="A1854" s="16">
        <v>93.245172754825489</v>
      </c>
      <c r="B1854" s="15">
        <v>112.30015269160845</v>
      </c>
      <c r="C1854" s="15">
        <v>132.82482883972193</v>
      </c>
      <c r="D1854" s="15">
        <v>66.550410491947787</v>
      </c>
      <c r="E1854" s="15"/>
    </row>
    <row r="1855" spans="1:5" ht="15.75">
      <c r="A1855" s="16">
        <v>99.430715573510042</v>
      </c>
      <c r="B1855" s="15">
        <v>105.18164613643535</v>
      </c>
      <c r="C1855" s="15">
        <v>142.38547034825046</v>
      </c>
      <c r="D1855" s="15">
        <v>86.423774470409853</v>
      </c>
      <c r="E1855" s="15"/>
    </row>
    <row r="1856" spans="1:5" ht="15.75">
      <c r="A1856" s="16">
        <v>102.17050436882005</v>
      </c>
      <c r="B1856" s="15">
        <v>130.36517244464676</v>
      </c>
      <c r="C1856" s="15">
        <v>145.41220172239946</v>
      </c>
      <c r="D1856" s="15">
        <v>79.199216013142859</v>
      </c>
      <c r="E1856" s="15"/>
    </row>
    <row r="1857" spans="1:5" ht="15.75">
      <c r="A1857" s="16">
        <v>99.376012367264366</v>
      </c>
      <c r="B1857" s="15">
        <v>109.58065911126482</v>
      </c>
      <c r="C1857" s="15">
        <v>82.078224215200635</v>
      </c>
      <c r="D1857" s="15">
        <v>62.534906400264845</v>
      </c>
      <c r="E1857" s="15"/>
    </row>
    <row r="1858" spans="1:5" ht="15.75">
      <c r="A1858" s="16">
        <v>104.58553246807014</v>
      </c>
      <c r="B1858" s="15">
        <v>94.89633899349883</v>
      </c>
      <c r="C1858" s="15">
        <v>139.34211479355554</v>
      </c>
      <c r="D1858" s="15">
        <v>89.871211957762398</v>
      </c>
      <c r="E1858" s="15"/>
    </row>
    <row r="1859" spans="1:5" ht="15.75">
      <c r="A1859" s="16">
        <v>96.24049164049211</v>
      </c>
      <c r="B1859" s="15">
        <v>106.74981730392687</v>
      </c>
      <c r="C1859" s="15">
        <v>103.74961758606673</v>
      </c>
      <c r="D1859" s="15">
        <v>76.215230007454693</v>
      </c>
      <c r="E1859" s="15"/>
    </row>
    <row r="1860" spans="1:5" ht="15.75">
      <c r="A1860" s="16">
        <v>109.44638400991948</v>
      </c>
      <c r="B1860" s="15">
        <v>83.790994897674409</v>
      </c>
      <c r="C1860" s="15">
        <v>146.90055702852192</v>
      </c>
      <c r="D1860" s="15">
        <v>73.111654054150677</v>
      </c>
      <c r="E1860" s="15"/>
    </row>
    <row r="1861" spans="1:5" ht="15.75">
      <c r="A1861" s="16">
        <v>104.36115928633285</v>
      </c>
      <c r="B1861" s="15">
        <v>103.66781945780303</v>
      </c>
      <c r="C1861" s="15">
        <v>95.462870421931711</v>
      </c>
      <c r="D1861" s="15">
        <v>52.587413090071777</v>
      </c>
      <c r="E1861" s="15"/>
    </row>
    <row r="1862" spans="1:5" ht="15.75">
      <c r="A1862" s="16">
        <v>109.71924930925638</v>
      </c>
      <c r="B1862" s="15">
        <v>87.635357715703321</v>
      </c>
      <c r="C1862" s="15">
        <v>137.27446399540213</v>
      </c>
      <c r="D1862" s="15">
        <v>83.699802628876796</v>
      </c>
      <c r="E1862" s="15"/>
    </row>
    <row r="1863" spans="1:5" ht="15.75">
      <c r="A1863" s="16">
        <v>104.44798987200556</v>
      </c>
      <c r="B1863" s="15">
        <v>91.699823150412385</v>
      </c>
      <c r="C1863" s="15">
        <v>158.60391020425482</v>
      </c>
      <c r="D1863" s="15">
        <v>94.065761746952603</v>
      </c>
      <c r="E1863" s="15"/>
    </row>
    <row r="1864" spans="1:5" ht="15.75">
      <c r="A1864" s="16">
        <v>95.204710445705132</v>
      </c>
      <c r="B1864" s="15">
        <v>91.119665381603454</v>
      </c>
      <c r="C1864" s="15">
        <v>116.47475871001802</v>
      </c>
      <c r="D1864" s="15">
        <v>106.633936559723</v>
      </c>
      <c r="E1864" s="15"/>
    </row>
    <row r="1865" spans="1:5" ht="15.75">
      <c r="A1865" s="16">
        <v>117.70426886670862</v>
      </c>
      <c r="B1865" s="15">
        <v>102.5538243954486</v>
      </c>
      <c r="C1865" s="15">
        <v>98.574810920956679</v>
      </c>
      <c r="D1865" s="15">
        <v>122.99772195965488</v>
      </c>
      <c r="E1865" s="15"/>
    </row>
    <row r="1866" spans="1:5" ht="15.75">
      <c r="A1866" s="16">
        <v>88.205793336675242</v>
      </c>
      <c r="B1866" s="15">
        <v>91.535133184186179</v>
      </c>
      <c r="C1866" s="15">
        <v>86.067515519067683</v>
      </c>
      <c r="D1866" s="15">
        <v>91.605559195477326</v>
      </c>
      <c r="E1866" s="15"/>
    </row>
    <row r="1867" spans="1:5" ht="15.75">
      <c r="A1867" s="16">
        <v>79.096822636876141</v>
      </c>
      <c r="B1867" s="15">
        <v>79.164959514776001</v>
      </c>
      <c r="C1867" s="15">
        <v>134.95173975758803</v>
      </c>
      <c r="D1867" s="15">
        <v>72.701171996561698</v>
      </c>
      <c r="E1867" s="15"/>
    </row>
    <row r="1868" spans="1:5" ht="15.75">
      <c r="A1868" s="16">
        <v>104.5126462277949</v>
      </c>
      <c r="B1868" s="15">
        <v>113.60853563349451</v>
      </c>
      <c r="C1868" s="15">
        <v>114.91893306820202</v>
      </c>
      <c r="D1868" s="15">
        <v>72.236727994499006</v>
      </c>
      <c r="E1868" s="15"/>
    </row>
    <row r="1869" spans="1:5" ht="15.75">
      <c r="A1869" s="16">
        <v>100.46789984355655</v>
      </c>
      <c r="B1869" s="15">
        <v>96.395045348833719</v>
      </c>
      <c r="C1869" s="15">
        <v>88.371482943023238</v>
      </c>
      <c r="D1869" s="15">
        <v>83.257323030500174</v>
      </c>
      <c r="E1869" s="15"/>
    </row>
    <row r="1870" spans="1:5" ht="15.75">
      <c r="A1870" s="16">
        <v>101.23332746099436</v>
      </c>
      <c r="B1870" s="15">
        <v>107.46891108980208</v>
      </c>
      <c r="C1870" s="15">
        <v>92.986768444012569</v>
      </c>
      <c r="D1870" s="15">
        <v>109.59799386143345</v>
      </c>
      <c r="E1870" s="15"/>
    </row>
    <row r="1871" spans="1:5" ht="15.75">
      <c r="A1871" s="16">
        <v>89.201629599051557</v>
      </c>
      <c r="B1871" s="15">
        <v>81.694944753201071</v>
      </c>
      <c r="C1871" s="15">
        <v>118.80844732610853</v>
      </c>
      <c r="D1871" s="15">
        <v>86.737945392604843</v>
      </c>
      <c r="E1871" s="15"/>
    </row>
    <row r="1872" spans="1:5" ht="15.75">
      <c r="A1872" s="16">
        <v>84.206927651030128</v>
      </c>
      <c r="B1872" s="15">
        <v>105.22486719648896</v>
      </c>
      <c r="C1872" s="15">
        <v>100.80714813120153</v>
      </c>
      <c r="D1872" s="15">
        <v>91.591932447676072</v>
      </c>
      <c r="E1872" s="15"/>
    </row>
    <row r="1873" spans="1:5" ht="15.75">
      <c r="A1873" s="16">
        <v>110.93188689822</v>
      </c>
      <c r="B1873" s="15">
        <v>107.97002675446379</v>
      </c>
      <c r="C1873" s="15">
        <v>118.77346651542666</v>
      </c>
      <c r="D1873" s="15">
        <v>54.608017321476154</v>
      </c>
      <c r="E1873" s="15"/>
    </row>
    <row r="1874" spans="1:5" ht="15.75">
      <c r="A1874" s="16">
        <v>110.91119303461596</v>
      </c>
      <c r="B1874" s="15">
        <v>94.532023779129304</v>
      </c>
      <c r="C1874" s="15">
        <v>110.23444187157452</v>
      </c>
      <c r="D1874" s="15">
        <v>94.596015411786993</v>
      </c>
      <c r="E1874" s="15"/>
    </row>
    <row r="1875" spans="1:5" ht="15.75">
      <c r="A1875" s="16">
        <v>112.18182467326301</v>
      </c>
      <c r="B1875" s="15">
        <v>120.32656495498486</v>
      </c>
      <c r="C1875" s="15">
        <v>100.93237420227865</v>
      </c>
      <c r="D1875" s="15">
        <v>88.602405401877604</v>
      </c>
      <c r="E1875" s="15"/>
    </row>
    <row r="1876" spans="1:5" ht="15.75">
      <c r="A1876" s="16">
        <v>102.1457527950588</v>
      </c>
      <c r="B1876" s="15">
        <v>98.086474315584837</v>
      </c>
      <c r="C1876" s="15">
        <v>127.59067363300005</v>
      </c>
      <c r="D1876" s="15">
        <v>73.033565444268334</v>
      </c>
      <c r="E1876" s="15"/>
    </row>
    <row r="1877" spans="1:5" ht="15.75">
      <c r="A1877" s="16">
        <v>98.34743577079621</v>
      </c>
      <c r="B1877" s="15">
        <v>90.340317953098292</v>
      </c>
      <c r="C1877" s="15">
        <v>138.57195459724494</v>
      </c>
      <c r="D1877" s="15">
        <v>101.84532894198242</v>
      </c>
      <c r="E1877" s="15"/>
    </row>
    <row r="1878" spans="1:5" ht="15.75">
      <c r="A1878" s="16">
        <v>123.29539156309579</v>
      </c>
      <c r="B1878" s="15">
        <v>106.75220099273588</v>
      </c>
      <c r="C1878" s="15">
        <v>129.75839125195989</v>
      </c>
      <c r="D1878" s="15">
        <v>123.19861897885289</v>
      </c>
      <c r="E1878" s="15"/>
    </row>
    <row r="1879" spans="1:5" ht="15.75">
      <c r="A1879" s="16">
        <v>79.534128976013108</v>
      </c>
      <c r="B1879" s="15">
        <v>94.500092494718047</v>
      </c>
      <c r="C1879" s="15">
        <v>141.55493613711769</v>
      </c>
      <c r="D1879" s="15">
        <v>105.54564456041362</v>
      </c>
      <c r="E1879" s="15"/>
    </row>
    <row r="1880" spans="1:5" ht="15.75">
      <c r="A1880" s="16">
        <v>99.233502999629764</v>
      </c>
      <c r="B1880" s="15">
        <v>113.28222773005905</v>
      </c>
      <c r="C1880" s="15">
        <v>93.753427817154034</v>
      </c>
      <c r="D1880" s="15">
        <v>73.229664595777422</v>
      </c>
      <c r="E1880" s="15"/>
    </row>
    <row r="1881" spans="1:5" ht="15.75">
      <c r="A1881" s="16">
        <v>94.495198914307821</v>
      </c>
      <c r="B1881" s="15">
        <v>77.660616877898292</v>
      </c>
      <c r="C1881" s="15">
        <v>149.73081189550044</v>
      </c>
      <c r="D1881" s="15">
        <v>99.864743157814928</v>
      </c>
      <c r="E1881" s="15"/>
    </row>
    <row r="1882" spans="1:5" ht="15.75">
      <c r="A1882" s="16">
        <v>104.7928036728706</v>
      </c>
      <c r="B1882" s="15">
        <v>118.91935639056896</v>
      </c>
      <c r="C1882" s="15">
        <v>105.40036646953013</v>
      </c>
      <c r="D1882" s="15">
        <v>97.141492160181997</v>
      </c>
      <c r="E1882" s="15"/>
    </row>
    <row r="1883" spans="1:5" ht="15.75">
      <c r="A1883" s="16">
        <v>101.16589298016834</v>
      </c>
      <c r="B1883" s="15">
        <v>96.825331972416961</v>
      </c>
      <c r="C1883" s="15">
        <v>121.99709268066385</v>
      </c>
      <c r="D1883" s="15">
        <v>97.759908021151887</v>
      </c>
      <c r="E1883" s="15"/>
    </row>
    <row r="1884" spans="1:5" ht="15.75">
      <c r="A1884" s="16">
        <v>88.569632365766893</v>
      </c>
      <c r="B1884" s="15">
        <v>137.22501939253675</v>
      </c>
      <c r="C1884" s="15">
        <v>130.93773721852244</v>
      </c>
      <c r="D1884" s="15">
        <v>68.767025588618935</v>
      </c>
      <c r="E1884" s="15"/>
    </row>
    <row r="1885" spans="1:5" ht="15.75">
      <c r="A1885" s="16">
        <v>82.683901820280425</v>
      </c>
      <c r="B1885" s="15">
        <v>82.942056534170661</v>
      </c>
      <c r="C1885" s="15">
        <v>113.7997787063</v>
      </c>
      <c r="D1885" s="15">
        <v>76.960259614969573</v>
      </c>
      <c r="E1885" s="15"/>
    </row>
    <row r="1886" spans="1:5" ht="15.75">
      <c r="A1886" s="16">
        <v>99.58562833504061</v>
      </c>
      <c r="B1886" s="15">
        <v>70.835534311618176</v>
      </c>
      <c r="C1886" s="15">
        <v>104.79014929064192</v>
      </c>
      <c r="D1886" s="15">
        <v>149.47742450306691</v>
      </c>
      <c r="E1886" s="15"/>
    </row>
    <row r="1887" spans="1:5" ht="15.75">
      <c r="A1887" s="16">
        <v>80.734466348337719</v>
      </c>
      <c r="B1887" s="15">
        <v>109.37263795833587</v>
      </c>
      <c r="C1887" s="15">
        <v>99.107498564910657</v>
      </c>
      <c r="D1887" s="15">
        <v>95.671774812507238</v>
      </c>
      <c r="E1887" s="15"/>
    </row>
    <row r="1888" spans="1:5" ht="15.75">
      <c r="A1888" s="16">
        <v>122.8019065082492</v>
      </c>
      <c r="B1888" s="15">
        <v>92.062689926058283</v>
      </c>
      <c r="C1888" s="15">
        <v>118.51249549912382</v>
      </c>
      <c r="D1888" s="15">
        <v>83.774736645472103</v>
      </c>
      <c r="E1888" s="15"/>
    </row>
    <row r="1889" spans="1:5" ht="15.75">
      <c r="A1889" s="16">
        <v>90.392899057866316</v>
      </c>
      <c r="B1889" s="15">
        <v>89.590832517308172</v>
      </c>
      <c r="C1889" s="15">
        <v>109.57822160694377</v>
      </c>
      <c r="D1889" s="15">
        <v>91.76481437356756</v>
      </c>
      <c r="E1889" s="15"/>
    </row>
    <row r="1890" spans="1:5" ht="15.75">
      <c r="A1890" s="16">
        <v>103.85447447598608</v>
      </c>
      <c r="B1890" s="15">
        <v>102.70031391684711</v>
      </c>
      <c r="C1890" s="15">
        <v>86.813210278910447</v>
      </c>
      <c r="D1890" s="15">
        <v>94.297115745553128</v>
      </c>
      <c r="E1890" s="15"/>
    </row>
    <row r="1891" spans="1:5" ht="15.75">
      <c r="A1891" s="16">
        <v>84.800046957417408</v>
      </c>
      <c r="B1891" s="15">
        <v>91.211105151251104</v>
      </c>
      <c r="C1891" s="15">
        <v>113.24583254415757</v>
      </c>
      <c r="D1891" s="15">
        <v>128.67390836198069</v>
      </c>
      <c r="E1891" s="15"/>
    </row>
    <row r="1892" spans="1:5" ht="15.75">
      <c r="A1892" s="16">
        <v>101.73527952227914</v>
      </c>
      <c r="B1892" s="15">
        <v>105.17137448360927</v>
      </c>
      <c r="C1892" s="15">
        <v>107.80703784633374</v>
      </c>
      <c r="D1892" s="15">
        <v>91.862360097655937</v>
      </c>
      <c r="E1892" s="15"/>
    </row>
    <row r="1893" spans="1:5" ht="15.75">
      <c r="A1893" s="16">
        <v>121.45742577607734</v>
      </c>
      <c r="B1893" s="15">
        <v>107.18425443011483</v>
      </c>
      <c r="C1893" s="15">
        <v>135.93490316981729</v>
      </c>
      <c r="D1893" s="15">
        <v>109.75835402863368</v>
      </c>
      <c r="E1893" s="15"/>
    </row>
    <row r="1894" spans="1:5" ht="15.75">
      <c r="A1894" s="16">
        <v>97.902332148839832</v>
      </c>
      <c r="B1894" s="15">
        <v>123.32487088298763</v>
      </c>
      <c r="C1894" s="15">
        <v>130.35244815657734</v>
      </c>
      <c r="D1894" s="15">
        <v>94.047419862795323</v>
      </c>
      <c r="E1894" s="15"/>
    </row>
    <row r="1895" spans="1:5" ht="15.75">
      <c r="A1895" s="16">
        <v>89.366958410471398</v>
      </c>
      <c r="B1895" s="15">
        <v>80.059789978099616</v>
      </c>
      <c r="C1895" s="15">
        <v>146.55700720596201</v>
      </c>
      <c r="D1895" s="15">
        <v>84.701753435331284</v>
      </c>
      <c r="E1895" s="15"/>
    </row>
    <row r="1896" spans="1:5" ht="15.75">
      <c r="A1896" s="16">
        <v>93.775674655495322</v>
      </c>
      <c r="B1896" s="15">
        <v>69.460870420675747</v>
      </c>
      <c r="C1896" s="15">
        <v>122.52292325428584</v>
      </c>
      <c r="D1896" s="15">
        <v>89.741525429479907</v>
      </c>
      <c r="E1896" s="15"/>
    </row>
    <row r="1897" spans="1:5" ht="15.75">
      <c r="A1897" s="16">
        <v>101.03952901494608</v>
      </c>
      <c r="B1897" s="15">
        <v>89.784465662125967</v>
      </c>
      <c r="C1897" s="15">
        <v>134.05984588903266</v>
      </c>
      <c r="D1897" s="15">
        <v>70.634109704377579</v>
      </c>
      <c r="E1897" s="15"/>
    </row>
    <row r="1898" spans="1:5" ht="15.75">
      <c r="A1898" s="16">
        <v>83.79071826946074</v>
      </c>
      <c r="B1898" s="15">
        <v>86.65052089873484</v>
      </c>
      <c r="C1898" s="15">
        <v>116.02605548291081</v>
      </c>
      <c r="D1898" s="15">
        <v>80.43662703253176</v>
      </c>
      <c r="E1898" s="15"/>
    </row>
    <row r="1899" spans="1:5" ht="15.75">
      <c r="A1899" s="16">
        <v>82.986953688794074</v>
      </c>
      <c r="B1899" s="15">
        <v>79.978602654625774</v>
      </c>
      <c r="C1899" s="15">
        <v>144.43573843909121</v>
      </c>
      <c r="D1899" s="15">
        <v>62.668654818486402</v>
      </c>
      <c r="E1899" s="15"/>
    </row>
    <row r="1900" spans="1:5" ht="15.75">
      <c r="A1900" s="16">
        <v>95.293507366653785</v>
      </c>
      <c r="B1900" s="15">
        <v>92.287285435509148</v>
      </c>
      <c r="C1900" s="15">
        <v>127.31100733899439</v>
      </c>
      <c r="D1900" s="15">
        <v>101.40644470349116</v>
      </c>
      <c r="E1900" s="15"/>
    </row>
    <row r="1901" spans="1:5" ht="15.75">
      <c r="A1901" s="16">
        <v>102.13940215274988</v>
      </c>
      <c r="B1901" s="15">
        <v>93.400906639607228</v>
      </c>
      <c r="C1901" s="15">
        <v>116.82312411799103</v>
      </c>
      <c r="D1901" s="15">
        <v>89.81935034066737</v>
      </c>
      <c r="E1901" s="15"/>
    </row>
    <row r="1902" spans="1:5" ht="15.75">
      <c r="A1902" s="16">
        <v>101.00078616617338</v>
      </c>
      <c r="B1902" s="15">
        <v>101.53663674646509</v>
      </c>
      <c r="C1902" s="15">
        <v>114.101299303519</v>
      </c>
      <c r="D1902" s="15">
        <v>101.55938185991999</v>
      </c>
      <c r="E1902" s="15"/>
    </row>
    <row r="1903" spans="1:5" ht="15.75">
      <c r="A1903" s="16">
        <v>102.83418548067971</v>
      </c>
      <c r="B1903" s="15">
        <v>108.69457550894026</v>
      </c>
      <c r="C1903" s="15">
        <v>136.27374297664687</v>
      </c>
      <c r="D1903" s="15">
        <v>103.62303914815243</v>
      </c>
      <c r="E1903" s="15"/>
    </row>
    <row r="1904" spans="1:5" ht="15.75">
      <c r="A1904" s="16">
        <v>90.852024479210058</v>
      </c>
      <c r="B1904" s="15">
        <v>108.61036163138351</v>
      </c>
      <c r="C1904" s="15">
        <v>125.07160233986383</v>
      </c>
      <c r="D1904" s="15">
        <v>99.846166659722257</v>
      </c>
      <c r="E1904" s="15"/>
    </row>
    <row r="1905" spans="1:5" ht="15.75">
      <c r="A1905" s="16">
        <v>99.599573664880836</v>
      </c>
      <c r="B1905" s="15">
        <v>95.024818723010185</v>
      </c>
      <c r="C1905" s="15">
        <v>119.17708168042509</v>
      </c>
      <c r="D1905" s="15">
        <v>108.96591494020527</v>
      </c>
      <c r="E1905" s="15"/>
    </row>
    <row r="1906" spans="1:5" ht="15.75">
      <c r="A1906" s="16">
        <v>90.891564309634987</v>
      </c>
      <c r="B1906" s="15">
        <v>109.66265668623123</v>
      </c>
      <c r="C1906" s="15">
        <v>128.57827923398304</v>
      </c>
      <c r="D1906" s="15">
        <v>64.925333298907617</v>
      </c>
      <c r="E1906" s="15"/>
    </row>
    <row r="1907" spans="1:5" ht="15.75">
      <c r="A1907" s="16">
        <v>86.357161877066346</v>
      </c>
      <c r="B1907" s="15">
        <v>96.996956391200229</v>
      </c>
      <c r="C1907" s="15">
        <v>137.06858046888328</v>
      </c>
      <c r="D1907" s="15">
        <v>89.258483688615797</v>
      </c>
      <c r="E1907" s="15"/>
    </row>
    <row r="1908" spans="1:5" ht="15.75">
      <c r="A1908" s="16">
        <v>100.72350972558866</v>
      </c>
      <c r="B1908" s="15">
        <v>97.760705815693427</v>
      </c>
      <c r="C1908" s="15">
        <v>105.50322338003184</v>
      </c>
      <c r="D1908" s="15">
        <v>104.82571476754856</v>
      </c>
      <c r="E1908" s="15"/>
    </row>
    <row r="1909" spans="1:5" ht="15.75">
      <c r="A1909" s="16">
        <v>93.677437387987084</v>
      </c>
      <c r="B1909" s="15">
        <v>78.668666924136232</v>
      </c>
      <c r="C1909" s="15">
        <v>127.28141160471864</v>
      </c>
      <c r="D1909" s="15">
        <v>100.55846892090017</v>
      </c>
      <c r="E1909" s="15"/>
    </row>
    <row r="1910" spans="1:5" ht="15.75">
      <c r="A1910" s="16">
        <v>103.4061171758708</v>
      </c>
      <c r="B1910" s="15">
        <v>87.510724721460065</v>
      </c>
      <c r="C1910" s="15">
        <v>106.66859953091148</v>
      </c>
      <c r="D1910" s="15">
        <v>67.924523301263662</v>
      </c>
      <c r="E1910" s="15"/>
    </row>
    <row r="1911" spans="1:5" ht="15.75">
      <c r="A1911" s="16">
        <v>94.360793360129946</v>
      </c>
      <c r="B1911" s="15">
        <v>115.7931865576586</v>
      </c>
      <c r="C1911" s="15">
        <v>98.218639976698796</v>
      </c>
      <c r="D1911" s="15">
        <v>77.347669039488665</v>
      </c>
      <c r="E1911" s="15"/>
    </row>
    <row r="1912" spans="1:5" ht="15.75">
      <c r="A1912" s="16">
        <v>73.735188108747707</v>
      </c>
      <c r="B1912" s="15">
        <v>114.79377617053501</v>
      </c>
      <c r="C1912" s="15">
        <v>142.7662675726026</v>
      </c>
      <c r="D1912" s="15">
        <v>96.888427197745841</v>
      </c>
      <c r="E1912" s="15"/>
    </row>
    <row r="1913" spans="1:5" ht="15.75">
      <c r="A1913" s="16">
        <v>94.336203371318561</v>
      </c>
      <c r="B1913" s="15">
        <v>105.83362018977596</v>
      </c>
      <c r="C1913" s="15">
        <v>141.07063642030084</v>
      </c>
      <c r="D1913" s="15">
        <v>111.8366337657676</v>
      </c>
      <c r="E1913" s="15"/>
    </row>
    <row r="1914" spans="1:5" ht="15.75">
      <c r="A1914" s="16">
        <v>118.94925208907239</v>
      </c>
      <c r="B1914" s="15">
        <v>98.857522729110769</v>
      </c>
      <c r="C1914" s="15">
        <v>114.63646718639211</v>
      </c>
      <c r="D1914" s="15">
        <v>84.108151342695692</v>
      </c>
      <c r="E1914" s="15"/>
    </row>
    <row r="1915" spans="1:5" ht="15.75">
      <c r="A1915" s="16">
        <v>77.408711301080757</v>
      </c>
      <c r="B1915" s="15">
        <v>105.29257365010949</v>
      </c>
      <c r="C1915" s="15">
        <v>134.05251641456175</v>
      </c>
      <c r="D1915" s="15">
        <v>97.6406256793382</v>
      </c>
      <c r="E1915" s="15"/>
    </row>
    <row r="1916" spans="1:5" ht="15.75">
      <c r="A1916" s="16">
        <v>97.377738511090683</v>
      </c>
      <c r="B1916" s="15">
        <v>79.334978890392449</v>
      </c>
      <c r="C1916" s="15">
        <v>75.276340731028313</v>
      </c>
      <c r="D1916" s="15">
        <v>81.437620989964898</v>
      </c>
      <c r="E1916" s="15"/>
    </row>
    <row r="1917" spans="1:5" ht="15.75">
      <c r="A1917" s="16">
        <v>108.49349267818411</v>
      </c>
      <c r="B1917" s="15">
        <v>95.409218700416432</v>
      </c>
      <c r="C1917" s="15">
        <v>117.39833719258854</v>
      </c>
      <c r="D1917" s="15">
        <v>93.309611409557647</v>
      </c>
      <c r="E1917" s="15"/>
    </row>
    <row r="1918" spans="1:5" ht="15.75">
      <c r="A1918" s="16">
        <v>106.99280713200778</v>
      </c>
      <c r="B1918" s="15">
        <v>85.354051590320523</v>
      </c>
      <c r="C1918" s="15">
        <v>92.647280376559138</v>
      </c>
      <c r="D1918" s="15">
        <v>111.79536670488801</v>
      </c>
      <c r="E1918" s="15"/>
    </row>
    <row r="1919" spans="1:5" ht="15.75">
      <c r="A1919" s="16">
        <v>100.00672271289659</v>
      </c>
      <c r="B1919" s="15">
        <v>117.28222223314901</v>
      </c>
      <c r="C1919" s="15">
        <v>120.96255805406599</v>
      </c>
      <c r="D1919" s="15">
        <v>65.268957233547553</v>
      </c>
      <c r="E1919" s="15"/>
    </row>
    <row r="1920" spans="1:5" ht="15.75">
      <c r="A1920" s="16">
        <v>99.053334884933975</v>
      </c>
      <c r="B1920" s="15">
        <v>108.11346146267056</v>
      </c>
      <c r="C1920" s="15">
        <v>104.78167711364108</v>
      </c>
      <c r="D1920" s="15">
        <v>99.792340656881606</v>
      </c>
      <c r="E1920" s="15"/>
    </row>
    <row r="1921" spans="1:5" ht="15.75">
      <c r="A1921" s="16">
        <v>107.15074708369912</v>
      </c>
      <c r="B1921" s="15">
        <v>79.454757536529996</v>
      </c>
      <c r="C1921" s="15">
        <v>146.81319658160987</v>
      </c>
      <c r="D1921" s="15">
        <v>68.947404476580232</v>
      </c>
      <c r="E1921" s="15"/>
    </row>
    <row r="1922" spans="1:5" ht="15.75">
      <c r="A1922" s="16">
        <v>102.16025350169957</v>
      </c>
      <c r="B1922" s="15">
        <v>101.06588417361309</v>
      </c>
      <c r="C1922" s="15">
        <v>107.45944462462944</v>
      </c>
      <c r="D1922" s="15">
        <v>110.48963505647293</v>
      </c>
      <c r="E1922" s="15"/>
    </row>
    <row r="1923" spans="1:5" ht="15.75">
      <c r="A1923" s="16">
        <v>90.72396916912453</v>
      </c>
      <c r="B1923" s="15">
        <v>110.13015529557038</v>
      </c>
      <c r="C1923" s="15">
        <v>162.4384849483306</v>
      </c>
      <c r="D1923" s="15">
        <v>70.444593445819237</v>
      </c>
      <c r="E1923" s="15"/>
    </row>
    <row r="1924" spans="1:5" ht="15.75">
      <c r="A1924" s="16">
        <v>89.987207275987657</v>
      </c>
      <c r="B1924" s="15">
        <v>94.525641565275009</v>
      </c>
      <c r="C1924" s="15">
        <v>114.91093806282606</v>
      </c>
      <c r="D1924" s="15">
        <v>99.309563312607452</v>
      </c>
      <c r="E1924" s="15"/>
    </row>
    <row r="1925" spans="1:5" ht="15.75">
      <c r="A1925" s="16">
        <v>115.29218773654861</v>
      </c>
      <c r="B1925" s="15">
        <v>111.54320442873313</v>
      </c>
      <c r="C1925" s="15">
        <v>90.889557601519755</v>
      </c>
      <c r="D1925" s="15">
        <v>68.787929902021006</v>
      </c>
      <c r="E1925" s="15"/>
    </row>
    <row r="1926" spans="1:5" ht="15.75">
      <c r="A1926" s="16">
        <v>99.188108712758094</v>
      </c>
      <c r="B1926" s="15">
        <v>101.76925394583805</v>
      </c>
      <c r="C1926" s="15">
        <v>117.43135717458699</v>
      </c>
      <c r="D1926" s="15">
        <v>61.518415762810719</v>
      </c>
      <c r="E1926" s="15"/>
    </row>
    <row r="1927" spans="1:5" ht="15.75">
      <c r="A1927" s="16">
        <v>114.16057198653675</v>
      </c>
      <c r="B1927" s="15">
        <v>105.11817803609915</v>
      </c>
      <c r="C1927" s="15">
        <v>132.09354155663391</v>
      </c>
      <c r="D1927" s="15">
        <v>108.46074072040892</v>
      </c>
      <c r="E1927" s="15"/>
    </row>
    <row r="1928" spans="1:5" ht="15.75">
      <c r="A1928" s="16">
        <v>85.043033481673547</v>
      </c>
      <c r="B1928" s="15">
        <v>95.877140366047797</v>
      </c>
      <c r="C1928" s="15">
        <v>105.59801848476127</v>
      </c>
      <c r="D1928" s="15">
        <v>87.246407023945949</v>
      </c>
      <c r="E1928" s="15"/>
    </row>
    <row r="1929" spans="1:5" ht="15.75">
      <c r="A1929" s="16">
        <v>105.20843119252845</v>
      </c>
      <c r="B1929" s="15">
        <v>108.81181665440067</v>
      </c>
      <c r="C1929" s="15">
        <v>130.93741845557929</v>
      </c>
      <c r="D1929" s="15">
        <v>42.131193142245138</v>
      </c>
      <c r="E1929" s="15"/>
    </row>
    <row r="1930" spans="1:5" ht="15.75">
      <c r="A1930" s="16">
        <v>91.325697317193999</v>
      </c>
      <c r="B1930" s="15">
        <v>97.759460005454457</v>
      </c>
      <c r="C1930" s="15">
        <v>119.42036570920891</v>
      </c>
      <c r="D1930" s="15">
        <v>112.61979974287897</v>
      </c>
      <c r="E1930" s="15"/>
    </row>
    <row r="1931" spans="1:5" ht="15.75">
      <c r="A1931" s="16">
        <v>107.58970301291129</v>
      </c>
      <c r="B1931" s="15">
        <v>114.75747009340012</v>
      </c>
      <c r="C1931" s="15">
        <v>117.22882251110036</v>
      </c>
      <c r="D1931" s="15">
        <v>12.083237414293535</v>
      </c>
      <c r="E1931" s="15"/>
    </row>
    <row r="1932" spans="1:5" ht="15.75">
      <c r="A1932" s="16">
        <v>108.1222774098535</v>
      </c>
      <c r="B1932" s="15">
        <v>75.897717609655047</v>
      </c>
      <c r="C1932" s="15">
        <v>113.88486134698041</v>
      </c>
      <c r="D1932" s="15">
        <v>95.581869246308315</v>
      </c>
      <c r="E1932" s="15"/>
    </row>
    <row r="1933" spans="1:5" ht="15.75">
      <c r="A1933" s="16">
        <v>103.10683128938649</v>
      </c>
      <c r="B1933" s="15">
        <v>90.073882657270588</v>
      </c>
      <c r="C1933" s="15">
        <v>119.60116311022375</v>
      </c>
      <c r="D1933" s="15">
        <v>71.736207170465605</v>
      </c>
      <c r="E1933" s="15"/>
    </row>
    <row r="1934" spans="1:5" ht="15.75">
      <c r="A1934" s="16">
        <v>100.7636407330267</v>
      </c>
      <c r="B1934" s="15">
        <v>102.82239482234559</v>
      </c>
      <c r="C1934" s="15">
        <v>117.15826113806429</v>
      </c>
      <c r="D1934" s="15">
        <v>103.00361336104515</v>
      </c>
      <c r="E1934" s="15"/>
    </row>
    <row r="1935" spans="1:5" ht="15.75">
      <c r="A1935" s="16">
        <v>112.92794350050031</v>
      </c>
      <c r="B1935" s="15">
        <v>85.808249675102388</v>
      </c>
      <c r="C1935" s="15">
        <v>140.65227921921633</v>
      </c>
      <c r="D1935" s="15">
        <v>72.324663370642384</v>
      </c>
      <c r="E1935" s="15"/>
    </row>
    <row r="1936" spans="1:5" ht="15.75">
      <c r="A1936" s="16">
        <v>103.80443675587117</v>
      </c>
      <c r="B1936" s="15">
        <v>130.01130043838884</v>
      </c>
      <c r="C1936" s="15">
        <v>119.5379464307166</v>
      </c>
      <c r="D1936" s="15">
        <v>78.95629009568097</v>
      </c>
      <c r="E1936" s="15"/>
    </row>
    <row r="1937" spans="1:5" ht="15.75">
      <c r="A1937" s="16">
        <v>121.29063019313548</v>
      </c>
      <c r="B1937" s="15">
        <v>94.742858092052984</v>
      </c>
      <c r="C1937" s="15">
        <v>114.57765225825369</v>
      </c>
      <c r="D1937" s="15">
        <v>89.663843131751264</v>
      </c>
      <c r="E1937" s="15"/>
    </row>
    <row r="1938" spans="1:5" ht="15.75">
      <c r="A1938" s="16">
        <v>118.43679076648641</v>
      </c>
      <c r="B1938" s="15">
        <v>76.32068416115203</v>
      </c>
      <c r="C1938" s="15">
        <v>143.76006506262797</v>
      </c>
      <c r="D1938" s="15">
        <v>119.36146561052965</v>
      </c>
      <c r="E1938" s="15"/>
    </row>
    <row r="1939" spans="1:5" ht="15.75">
      <c r="A1939" s="16">
        <v>93.03474076140219</v>
      </c>
      <c r="B1939" s="15">
        <v>86.626374488338342</v>
      </c>
      <c r="C1939" s="15">
        <v>134.14177550271802</v>
      </c>
      <c r="D1939" s="15">
        <v>86.569804893406399</v>
      </c>
      <c r="E1939" s="15"/>
    </row>
    <row r="1940" spans="1:5" ht="15.75">
      <c r="A1940" s="16">
        <v>101.79819211135168</v>
      </c>
      <c r="B1940" s="15">
        <v>98.89262238258425</v>
      </c>
      <c r="C1940" s="15">
        <v>128.6569841788662</v>
      </c>
      <c r="D1940" s="15">
        <v>102.82520789750151</v>
      </c>
      <c r="E1940" s="15"/>
    </row>
    <row r="1941" spans="1:5" ht="15.75">
      <c r="A1941" s="16">
        <v>103.34104991858908</v>
      </c>
      <c r="B1941" s="15">
        <v>105.6295878697199</v>
      </c>
      <c r="C1941" s="15">
        <v>93.039233069282545</v>
      </c>
      <c r="D1941" s="15">
        <v>98.870342095273145</v>
      </c>
      <c r="E1941" s="15"/>
    </row>
    <row r="1942" spans="1:5" ht="15.75">
      <c r="A1942" s="16">
        <v>91.479760359624152</v>
      </c>
      <c r="B1942" s="15">
        <v>91.288774643805937</v>
      </c>
      <c r="C1942" s="15">
        <v>158.30522665274884</v>
      </c>
      <c r="D1942" s="15">
        <v>95.278876172960736</v>
      </c>
      <c r="E1942" s="15"/>
    </row>
    <row r="1943" spans="1:5" ht="15.75">
      <c r="A1943" s="16">
        <v>113.00761962266961</v>
      </c>
      <c r="B1943" s="15">
        <v>110.67043717591787</v>
      </c>
      <c r="C1943" s="15">
        <v>116.4939325619855</v>
      </c>
      <c r="D1943" s="15">
        <v>70.183816173573632</v>
      </c>
      <c r="E1943" s="15"/>
    </row>
    <row r="1944" spans="1:5" ht="15.75">
      <c r="A1944" s="16">
        <v>114.10360324530302</v>
      </c>
      <c r="B1944" s="15">
        <v>102.57038644991781</v>
      </c>
      <c r="C1944" s="15">
        <v>117.1828766670501</v>
      </c>
      <c r="D1944" s="15">
        <v>50.245207619417442</v>
      </c>
      <c r="E1944" s="15"/>
    </row>
    <row r="1945" spans="1:5" ht="15.75">
      <c r="A1945" s="16">
        <v>97.819992794518384</v>
      </c>
      <c r="B1945" s="15">
        <v>97.642967529003499</v>
      </c>
      <c r="C1945" s="15">
        <v>125.32380127621536</v>
      </c>
      <c r="D1945" s="15">
        <v>105.17615449069808</v>
      </c>
      <c r="E1945" s="15"/>
    </row>
    <row r="1946" spans="1:5" ht="15.75">
      <c r="A1946" s="16">
        <v>96.358920461034359</v>
      </c>
      <c r="B1946" s="15">
        <v>112.48500156381738</v>
      </c>
      <c r="C1946" s="15">
        <v>133.20227538111453</v>
      </c>
      <c r="D1946" s="15">
        <v>75.858351713185357</v>
      </c>
      <c r="E1946" s="15"/>
    </row>
    <row r="1947" spans="1:5" ht="15.75">
      <c r="A1947" s="16">
        <v>110.51437327711824</v>
      </c>
      <c r="B1947" s="15">
        <v>119.16437795242132</v>
      </c>
      <c r="C1947" s="15">
        <v>114.5633483788572</v>
      </c>
      <c r="D1947" s="15">
        <v>90.139178346794324</v>
      </c>
      <c r="E1947" s="15"/>
    </row>
    <row r="1948" spans="1:5" ht="15.75">
      <c r="A1948" s="16">
        <v>113.84225917132653</v>
      </c>
      <c r="B1948" s="15">
        <v>85.769403361445029</v>
      </c>
      <c r="C1948" s="15">
        <v>92.139219079604118</v>
      </c>
      <c r="D1948" s="15">
        <v>83.415710630652029</v>
      </c>
      <c r="E1948" s="15"/>
    </row>
    <row r="1949" spans="1:5" ht="15.75">
      <c r="A1949" s="16">
        <v>99.984196544090764</v>
      </c>
      <c r="B1949" s="15">
        <v>79.767927761031387</v>
      </c>
      <c r="C1949" s="15">
        <v>136.00430818787004</v>
      </c>
      <c r="D1949" s="15">
        <v>87.860532379045253</v>
      </c>
      <c r="E1949" s="15"/>
    </row>
    <row r="1950" spans="1:5" ht="15.75">
      <c r="A1950" s="16">
        <v>100.70929103551975</v>
      </c>
      <c r="B1950" s="15">
        <v>109.22330967406992</v>
      </c>
      <c r="C1950" s="15">
        <v>130.40593468531938</v>
      </c>
      <c r="D1950" s="15">
        <v>97.197706410332785</v>
      </c>
      <c r="E1950" s="15"/>
    </row>
    <row r="1951" spans="1:5" ht="15.75">
      <c r="A1951" s="16">
        <v>81.535815831961145</v>
      </c>
      <c r="B1951" s="15">
        <v>108.54905980278886</v>
      </c>
      <c r="C1951" s="15">
        <v>119.90432512133111</v>
      </c>
      <c r="D1951" s="15">
        <v>124.45038190947457</v>
      </c>
      <c r="E1951" s="15"/>
    </row>
    <row r="1952" spans="1:5" ht="15.75">
      <c r="A1952" s="16">
        <v>109.75486864280128</v>
      </c>
      <c r="B1952" s="15">
        <v>118.41624621692972</v>
      </c>
      <c r="C1952" s="15">
        <v>107.32216998503077</v>
      </c>
      <c r="D1952" s="15">
        <v>123.36791701046081</v>
      </c>
      <c r="E1952" s="15"/>
    </row>
    <row r="1953" spans="1:5" ht="15.75">
      <c r="A1953" s="16">
        <v>94.512350743974594</v>
      </c>
      <c r="B1953" s="15">
        <v>90.503720433451917</v>
      </c>
      <c r="C1953" s="15">
        <v>129.10290134880711</v>
      </c>
      <c r="D1953" s="15">
        <v>98.910745237992614</v>
      </c>
      <c r="E1953" s="15"/>
    </row>
    <row r="1954" spans="1:5" ht="15.75">
      <c r="A1954" s="16">
        <v>104.83015434215872</v>
      </c>
      <c r="B1954" s="15">
        <v>89.754102975837213</v>
      </c>
      <c r="C1954" s="15">
        <v>139.29865360802864</v>
      </c>
      <c r="D1954" s="15">
        <v>59.885896388101401</v>
      </c>
      <c r="E1954" s="15"/>
    </row>
    <row r="1955" spans="1:5" ht="15.75">
      <c r="A1955" s="16">
        <v>93.720302015645984</v>
      </c>
      <c r="B1955" s="15">
        <v>71.146692089746466</v>
      </c>
      <c r="C1955" s="15">
        <v>159.5252813469358</v>
      </c>
      <c r="D1955" s="15">
        <v>93.414356733353543</v>
      </c>
      <c r="E1955" s="15"/>
    </row>
    <row r="1956" spans="1:5" ht="15.75">
      <c r="A1956" s="16">
        <v>113.6095503982574</v>
      </c>
      <c r="B1956" s="15">
        <v>102.58073325738906</v>
      </c>
      <c r="C1956" s="15">
        <v>137.21544950664679</v>
      </c>
      <c r="D1956" s="15">
        <v>75.547985233419013</v>
      </c>
      <c r="E1956" s="15"/>
    </row>
    <row r="1957" spans="1:5" ht="15.75">
      <c r="A1957" s="16">
        <v>102.51555546589088</v>
      </c>
      <c r="B1957" s="15">
        <v>113.94362720250797</v>
      </c>
      <c r="C1957" s="15">
        <v>152.22726696462132</v>
      </c>
      <c r="D1957" s="15">
        <v>76.305553359026135</v>
      </c>
      <c r="E1957" s="15"/>
    </row>
    <row r="1958" spans="1:5" ht="15.75">
      <c r="A1958" s="16">
        <v>88.739461221513238</v>
      </c>
      <c r="B1958" s="15">
        <v>120.00234199789475</v>
      </c>
      <c r="C1958" s="15">
        <v>141.95690014489628</v>
      </c>
      <c r="D1958" s="15">
        <v>94.89786952969439</v>
      </c>
      <c r="E1958" s="15"/>
    </row>
    <row r="1959" spans="1:5" ht="15.75">
      <c r="A1959" s="16">
        <v>82.897319558560412</v>
      </c>
      <c r="B1959" s="15">
        <v>106.69856578144845</v>
      </c>
      <c r="C1959" s="15">
        <v>114.47690155089276</v>
      </c>
      <c r="D1959" s="15">
        <v>93.1402088555501</v>
      </c>
      <c r="E1959" s="15"/>
    </row>
    <row r="1960" spans="1:5" ht="15.75">
      <c r="A1960" s="16">
        <v>96.879948373219804</v>
      </c>
      <c r="B1960" s="15">
        <v>87.532570856558323</v>
      </c>
      <c r="C1960" s="15">
        <v>114.05487839113562</v>
      </c>
      <c r="D1960" s="15">
        <v>77.001829264082744</v>
      </c>
      <c r="E1960" s="15"/>
    </row>
    <row r="1961" spans="1:5" ht="15.75">
      <c r="A1961" s="16">
        <v>104.88405005060599</v>
      </c>
      <c r="B1961" s="15">
        <v>111.70633724871095</v>
      </c>
      <c r="C1961" s="15">
        <v>86.761153340438568</v>
      </c>
      <c r="D1961" s="15">
        <v>102.07302397086551</v>
      </c>
      <c r="E1961" s="15"/>
    </row>
    <row r="1962" spans="1:5" ht="15.75">
      <c r="A1962" s="16">
        <v>111.86093017122403</v>
      </c>
      <c r="B1962" s="15">
        <v>90.16738647225111</v>
      </c>
      <c r="C1962" s="15">
        <v>141.09241305272349</v>
      </c>
      <c r="D1962" s="15">
        <v>79.789577236971354</v>
      </c>
      <c r="E1962" s="15"/>
    </row>
    <row r="1963" spans="1:5" ht="15.75">
      <c r="A1963" s="16">
        <v>106.91593001616297</v>
      </c>
      <c r="B1963" s="15">
        <v>111.52862223435136</v>
      </c>
      <c r="C1963" s="15">
        <v>105.27880252846558</v>
      </c>
      <c r="D1963" s="15">
        <v>70.991569486074013</v>
      </c>
      <c r="E1963" s="15"/>
    </row>
    <row r="1964" spans="1:5" ht="15.75">
      <c r="A1964" s="16">
        <v>108.61676026607938</v>
      </c>
      <c r="B1964" s="15">
        <v>130.78606934076333</v>
      </c>
      <c r="C1964" s="15">
        <v>112.23397134688753</v>
      </c>
      <c r="D1964" s="15">
        <v>65.07994527343044</v>
      </c>
      <c r="E1964" s="15"/>
    </row>
    <row r="1965" spans="1:5" ht="15.75">
      <c r="A1965" s="16">
        <v>90.916996293066177</v>
      </c>
      <c r="B1965" s="15">
        <v>78.538875164673527</v>
      </c>
      <c r="C1965" s="15">
        <v>156.67048105507888</v>
      </c>
      <c r="D1965" s="15">
        <v>142.08780275749291</v>
      </c>
      <c r="E1965" s="15"/>
    </row>
    <row r="1966" spans="1:5" ht="15.75">
      <c r="A1966" s="16">
        <v>88.514761223939331</v>
      </c>
      <c r="B1966" s="15">
        <v>106.44933500086609</v>
      </c>
      <c r="C1966" s="15">
        <v>108.60276458763565</v>
      </c>
      <c r="D1966" s="15">
        <v>47.456377843138853</v>
      </c>
      <c r="E1966" s="15"/>
    </row>
    <row r="1967" spans="1:5" ht="15.75">
      <c r="A1967" s="16">
        <v>110.50506076913393</v>
      </c>
      <c r="B1967" s="15">
        <v>101.39057134774134</v>
      </c>
      <c r="C1967" s="15">
        <v>145.8779214333731</v>
      </c>
      <c r="D1967" s="15">
        <v>99.772020017985596</v>
      </c>
      <c r="E1967" s="15"/>
    </row>
    <row r="1968" spans="1:5" ht="15.75">
      <c r="A1968" s="16">
        <v>102.37732243084565</v>
      </c>
      <c r="B1968" s="15">
        <v>108.06891078971717</v>
      </c>
      <c r="C1968" s="15">
        <v>120.8292901310756</v>
      </c>
      <c r="D1968" s="15">
        <v>72.867075057735065</v>
      </c>
      <c r="E1968" s="15"/>
    </row>
    <row r="1969" spans="1:5" ht="15.75">
      <c r="A1969" s="16">
        <v>107.84671087507149</v>
      </c>
      <c r="B1969" s="15">
        <v>100.18605689692208</v>
      </c>
      <c r="C1969" s="15">
        <v>138.19263641275938</v>
      </c>
      <c r="D1969" s="15">
        <v>95.185559036315226</v>
      </c>
      <c r="E1969" s="15"/>
    </row>
    <row r="1970" spans="1:5" ht="15.75">
      <c r="A1970" s="16">
        <v>96.490558798114989</v>
      </c>
      <c r="B1970" s="15">
        <v>114.25133999921968</v>
      </c>
      <c r="C1970" s="15">
        <v>121.40516429395234</v>
      </c>
      <c r="D1970" s="15">
        <v>106.36247812300894</v>
      </c>
      <c r="E1970" s="15"/>
    </row>
    <row r="1971" spans="1:5" ht="15.75">
      <c r="A1971" s="16">
        <v>92.884670893033672</v>
      </c>
      <c r="B1971" s="15">
        <v>76.715339222863577</v>
      </c>
      <c r="C1971" s="15">
        <v>139.29254313374031</v>
      </c>
      <c r="D1971" s="15">
        <v>88.467457253278781</v>
      </c>
      <c r="E1971" s="15"/>
    </row>
    <row r="1972" spans="1:5" ht="15.75">
      <c r="A1972" s="16">
        <v>98.325736130169616</v>
      </c>
      <c r="B1972" s="15">
        <v>100.61063436203312</v>
      </c>
      <c r="C1972" s="15">
        <v>130.55164002319088</v>
      </c>
      <c r="D1972" s="15">
        <v>132.62173900466792</v>
      </c>
      <c r="E1972" s="15"/>
    </row>
    <row r="1973" spans="1:5" ht="15.75">
      <c r="A1973" s="16">
        <v>101.83127841668806</v>
      </c>
      <c r="B1973" s="15">
        <v>85.449145398547444</v>
      </c>
      <c r="C1973" s="15">
        <v>102.83858707774698</v>
      </c>
      <c r="D1973" s="15">
        <v>58.179240810125066</v>
      </c>
      <c r="E1973" s="15"/>
    </row>
    <row r="1974" spans="1:5" ht="15.75">
      <c r="A1974" s="16">
        <v>105.65420625227375</v>
      </c>
      <c r="B1974" s="15">
        <v>114.60368917889809</v>
      </c>
      <c r="C1974" s="15">
        <v>151.62287108004193</v>
      </c>
      <c r="D1974" s="15">
        <v>82.072497464173466</v>
      </c>
      <c r="E1974" s="15"/>
    </row>
    <row r="1975" spans="1:5" ht="15.75">
      <c r="A1975" s="16">
        <v>107.53541517426015</v>
      </c>
      <c r="B1975" s="15">
        <v>62.540620577442496</v>
      </c>
      <c r="C1975" s="15">
        <v>128.60563397138094</v>
      </c>
      <c r="D1975" s="15">
        <v>126.40197881538597</v>
      </c>
      <c r="E1975" s="15"/>
    </row>
    <row r="1976" spans="1:5" ht="15.75">
      <c r="A1976" s="16">
        <v>93.053613183946027</v>
      </c>
      <c r="B1976" s="15">
        <v>92.966166040190501</v>
      </c>
      <c r="C1976" s="15">
        <v>118.42843967332897</v>
      </c>
      <c r="D1976" s="15">
        <v>52.858650439253552</v>
      </c>
      <c r="E1976" s="15"/>
    </row>
    <row r="1977" spans="1:5" ht="15.75">
      <c r="A1977" s="16">
        <v>119.93817746728155</v>
      </c>
      <c r="B1977" s="15">
        <v>85.666402813166087</v>
      </c>
      <c r="C1977" s="15">
        <v>116.75970772043911</v>
      </c>
      <c r="D1977" s="15">
        <v>76.650981858881551</v>
      </c>
      <c r="E1977" s="15"/>
    </row>
    <row r="1978" spans="1:5" ht="15.75">
      <c r="A1978" s="16">
        <v>104.1468427449729</v>
      </c>
      <c r="B1978" s="15">
        <v>119.83910749018492</v>
      </c>
      <c r="C1978" s="15">
        <v>150.72958695197372</v>
      </c>
      <c r="D1978" s="15">
        <v>98.0155342753676</v>
      </c>
      <c r="E1978" s="15"/>
    </row>
    <row r="1979" spans="1:5" ht="15.75">
      <c r="A1979" s="16">
        <v>96.560582889827629</v>
      </c>
      <c r="B1979" s="15">
        <v>94.349112959099557</v>
      </c>
      <c r="C1979" s="15">
        <v>152.75516986841922</v>
      </c>
      <c r="D1979" s="15">
        <v>76.880874461585336</v>
      </c>
      <c r="E1979" s="15"/>
    </row>
    <row r="1980" spans="1:5" ht="15.75">
      <c r="A1980" s="16">
        <v>92.639395625758425</v>
      </c>
      <c r="B1980" s="15">
        <v>119.62956736389287</v>
      </c>
      <c r="C1980" s="15">
        <v>118.33718907673187</v>
      </c>
      <c r="D1980" s="15">
        <v>79.886125151637088</v>
      </c>
      <c r="E1980" s="15"/>
    </row>
    <row r="1981" spans="1:5" ht="15.75">
      <c r="A1981" s="16">
        <v>73.513181109979087</v>
      </c>
      <c r="B1981" s="15">
        <v>97.416286105675454</v>
      </c>
      <c r="C1981" s="15">
        <v>145.4013455723441</v>
      </c>
      <c r="D1981" s="15">
        <v>111.42299393239909</v>
      </c>
      <c r="E1981" s="15"/>
    </row>
    <row r="1982" spans="1:5" ht="15.75">
      <c r="A1982" s="16">
        <v>90.380221344395295</v>
      </c>
      <c r="B1982" s="15">
        <v>108.74582147386604</v>
      </c>
      <c r="C1982" s="15">
        <v>127.69520478832987</v>
      </c>
      <c r="D1982" s="15">
        <v>93.062364988674062</v>
      </c>
      <c r="E1982" s="15"/>
    </row>
    <row r="1983" spans="1:5" ht="15.75">
      <c r="A1983" s="16">
        <v>109.43578615010665</v>
      </c>
      <c r="B1983" s="15">
        <v>69.731292317476345</v>
      </c>
      <c r="C1983" s="15">
        <v>103.71064689264244</v>
      </c>
      <c r="D1983" s="15">
        <v>80.22898577701767</v>
      </c>
      <c r="E1983" s="15"/>
    </row>
    <row r="1984" spans="1:5" ht="15.75">
      <c r="A1984" s="16">
        <v>118.11372037477099</v>
      </c>
      <c r="B1984" s="15">
        <v>119.37429485764142</v>
      </c>
      <c r="C1984" s="15">
        <v>133.92355074265652</v>
      </c>
      <c r="D1984" s="15">
        <v>80.428068931274765</v>
      </c>
      <c r="E1984" s="15"/>
    </row>
    <row r="1985" spans="1:5" ht="15.75">
      <c r="A1985" s="16">
        <v>106.97995387719175</v>
      </c>
      <c r="B1985" s="15">
        <v>98.975050416873955</v>
      </c>
      <c r="C1985" s="15">
        <v>141.27944984324472</v>
      </c>
      <c r="D1985" s="15">
        <v>67.399387214669559</v>
      </c>
      <c r="E1985" s="15"/>
    </row>
    <row r="1986" spans="1:5" ht="15.75">
      <c r="A1986" s="16">
        <v>88.251180940011409</v>
      </c>
      <c r="B1986" s="15">
        <v>100.99602702019297</v>
      </c>
      <c r="C1986" s="15">
        <v>120.63975066559465</v>
      </c>
      <c r="D1986" s="15">
        <v>90.485072925338272</v>
      </c>
      <c r="E1986" s="15"/>
    </row>
    <row r="1987" spans="1:5" ht="15.75">
      <c r="A1987" s="16">
        <v>103.45459047548502</v>
      </c>
      <c r="B1987" s="15">
        <v>112.5541103601563</v>
      </c>
      <c r="C1987" s="15">
        <v>143.41122431111444</v>
      </c>
      <c r="D1987" s="15">
        <v>149.02328661802358</v>
      </c>
      <c r="E1987" s="15"/>
    </row>
    <row r="1988" spans="1:5" ht="15.75">
      <c r="A1988" s="16">
        <v>100.70740363409527</v>
      </c>
      <c r="B1988" s="15">
        <v>80.442883201817494</v>
      </c>
      <c r="C1988" s="15">
        <v>139.26208017551858</v>
      </c>
      <c r="D1988" s="15">
        <v>71.396755850093996</v>
      </c>
      <c r="E1988" s="15"/>
    </row>
    <row r="1989" spans="1:5" ht="15.75">
      <c r="A1989" s="16">
        <v>87.196914210869636</v>
      </c>
      <c r="B1989" s="15">
        <v>120.91271508996329</v>
      </c>
      <c r="C1989" s="15">
        <v>110.70910644361334</v>
      </c>
      <c r="D1989" s="15">
        <v>75.859506024733037</v>
      </c>
      <c r="E1989" s="15"/>
    </row>
    <row r="1990" spans="1:5" ht="15.75">
      <c r="A1990" s="16">
        <v>117.23516745406073</v>
      </c>
      <c r="B1990" s="15">
        <v>75.136888956740222</v>
      </c>
      <c r="C1990" s="15">
        <v>143.64284756235293</v>
      </c>
      <c r="D1990" s="15">
        <v>38.353748312408698</v>
      </c>
      <c r="E1990" s="15"/>
    </row>
    <row r="1991" spans="1:5" ht="15.75">
      <c r="A1991" s="16">
        <v>78.931469410014188</v>
      </c>
      <c r="B1991" s="15">
        <v>100.42570067225256</v>
      </c>
      <c r="C1991" s="15">
        <v>102.40141211952505</v>
      </c>
      <c r="D1991" s="15">
        <v>62.064154758564882</v>
      </c>
      <c r="E1991" s="15"/>
    </row>
    <row r="1992" spans="1:5" ht="15.75">
      <c r="A1992" s="16">
        <v>115.85676778196898</v>
      </c>
      <c r="B1992" s="15">
        <v>62.668754063145116</v>
      </c>
      <c r="C1992" s="15">
        <v>146.4835207704084</v>
      </c>
      <c r="D1992" s="15">
        <v>90.467383793458112</v>
      </c>
      <c r="E1992" s="15"/>
    </row>
    <row r="1993" spans="1:5" ht="15.75">
      <c r="A1993" s="16">
        <v>118.32568332775963</v>
      </c>
      <c r="B1993" s="15">
        <v>100.34703763267885</v>
      </c>
      <c r="C1993" s="15">
        <v>132.06996547299923</v>
      </c>
      <c r="D1993" s="15">
        <v>61.560087779560035</v>
      </c>
      <c r="E1993" s="15"/>
    </row>
    <row r="1994" spans="1:5" ht="15.75">
      <c r="A1994" s="16">
        <v>93.729188822328524</v>
      </c>
      <c r="B1994" s="15">
        <v>91.683565058423255</v>
      </c>
      <c r="C1994" s="15">
        <v>141.01484082104889</v>
      </c>
      <c r="D1994" s="15">
        <v>71.30427981571188</v>
      </c>
      <c r="E1994" s="15"/>
    </row>
    <row r="1995" spans="1:5" ht="15.75">
      <c r="A1995" s="16">
        <v>98.080035954785671</v>
      </c>
      <c r="B1995" s="15">
        <v>96.345406585476212</v>
      </c>
      <c r="C1995" s="15">
        <v>128.00293203586079</v>
      </c>
      <c r="D1995" s="15">
        <v>93.89285780992509</v>
      </c>
      <c r="E1995" s="15"/>
    </row>
    <row r="1996" spans="1:5" ht="15.75">
      <c r="A1996" s="16">
        <v>95.444540278413115</v>
      </c>
      <c r="B1996" s="15">
        <v>99.431989915905206</v>
      </c>
      <c r="C1996" s="15">
        <v>97.275831121385181</v>
      </c>
      <c r="D1996" s="15">
        <v>85.59194175922471</v>
      </c>
      <c r="E1996" s="15"/>
    </row>
    <row r="1997" spans="1:5" ht="15.75">
      <c r="A1997" s="16">
        <v>104.26308172819745</v>
      </c>
      <c r="B1997" s="15">
        <v>93.813463865080848</v>
      </c>
      <c r="C1997" s="15">
        <v>130.74038228203335</v>
      </c>
      <c r="D1997" s="15">
        <v>94.50339639039953</v>
      </c>
      <c r="E1997" s="15"/>
    </row>
    <row r="1998" spans="1:5" ht="15.75">
      <c r="A1998" s="16">
        <v>84.889054045027024</v>
      </c>
      <c r="B1998" s="15">
        <v>85.80820426505511</v>
      </c>
      <c r="C1998" s="15">
        <v>115.23924416852651</v>
      </c>
      <c r="D1998" s="15">
        <v>141.243685095111</v>
      </c>
      <c r="E1998" s="15"/>
    </row>
    <row r="1999" spans="1:5" ht="15.75">
      <c r="A1999" s="16">
        <v>110.48208157021691</v>
      </c>
      <c r="B1999" s="15">
        <v>101.021855458049</v>
      </c>
      <c r="C1999" s="15">
        <v>95.19350286081476</v>
      </c>
      <c r="D1999" s="15">
        <v>74.406367291607012</v>
      </c>
      <c r="E1999" s="15"/>
    </row>
    <row r="2000" spans="1:5" ht="15.75">
      <c r="A2000" s="16">
        <v>90.442761254371362</v>
      </c>
      <c r="B2000" s="15">
        <v>113.965270680103</v>
      </c>
      <c r="C2000" s="15">
        <v>137.81850317645308</v>
      </c>
      <c r="D2000" s="15">
        <v>78.808465211699286</v>
      </c>
      <c r="E2000" s="15"/>
    </row>
    <row r="2001" spans="1:5" ht="15.75">
      <c r="A2001" s="16">
        <v>92.475524157924838</v>
      </c>
      <c r="B2001" s="15">
        <v>98.03790475661458</v>
      </c>
      <c r="C2001" s="15">
        <v>145.72421178940544</v>
      </c>
      <c r="D2001" s="15">
        <v>126.86754870606478</v>
      </c>
      <c r="E2001" s="15"/>
    </row>
    <row r="2002" spans="1:5" ht="15.75">
      <c r="A2002" s="16">
        <v>102.62827429489221</v>
      </c>
      <c r="B2002" s="15">
        <v>114.38539128525917</v>
      </c>
      <c r="C2002" s="15">
        <v>112.38404666335668</v>
      </c>
      <c r="D2002" s="15">
        <v>75.348472734765437</v>
      </c>
      <c r="E2002" s="15"/>
    </row>
    <row r="2003" spans="1:5" ht="15.75">
      <c r="A2003" s="16">
        <v>106.05530814158328</v>
      </c>
      <c r="B2003" s="15">
        <v>99.890496292977105</v>
      </c>
      <c r="C2003" s="15">
        <v>120.58544330409973</v>
      </c>
      <c r="D2003" s="15">
        <v>89.341548345265664</v>
      </c>
      <c r="E2003" s="15"/>
    </row>
    <row r="2004" spans="1:5" ht="15.75">
      <c r="A2004" s="16">
        <v>80.8883595200939</v>
      </c>
      <c r="B2004" s="15">
        <v>100.26134844546277</v>
      </c>
      <c r="C2004" s="15">
        <v>136.18946876551377</v>
      </c>
      <c r="D2004" s="15">
        <v>96.167717755156445</v>
      </c>
      <c r="E2004" s="15"/>
    </row>
    <row r="2005" spans="1:5" ht="15.75">
      <c r="A2005" s="16">
        <v>110.90164120495274</v>
      </c>
      <c r="B2005" s="15">
        <v>84.108674824994978</v>
      </c>
      <c r="C2005" s="15">
        <v>149.21330965882476</v>
      </c>
      <c r="D2005" s="15">
        <v>65.497819773872834</v>
      </c>
      <c r="E2005" s="15"/>
    </row>
    <row r="2006" spans="1:5" ht="15.75">
      <c r="A2006" s="16">
        <v>97.296347303546327</v>
      </c>
      <c r="B2006" s="15">
        <v>81.019533170837121</v>
      </c>
      <c r="C2006" s="15">
        <v>141.46157351686952</v>
      </c>
      <c r="D2006" s="15">
        <v>82.985357878561672</v>
      </c>
      <c r="E2006" s="15"/>
    </row>
    <row r="2007" spans="1:5" ht="15.75">
      <c r="A2007" s="16">
        <v>108.04843357008167</v>
      </c>
      <c r="B2007" s="15">
        <v>85.174784093771905</v>
      </c>
      <c r="C2007" s="15">
        <v>126.14989030274728</v>
      </c>
      <c r="D2007" s="15">
        <v>74.844432640821879</v>
      </c>
      <c r="E2007" s="15"/>
    </row>
    <row r="2008" spans="1:5" ht="15.75">
      <c r="A2008" s="16">
        <v>99.695942654739156</v>
      </c>
      <c r="B2008" s="15">
        <v>110.4396147987984</v>
      </c>
      <c r="C2008" s="15">
        <v>101.22616841255763</v>
      </c>
      <c r="D2008" s="15">
        <v>73.074698190288245</v>
      </c>
      <c r="E2008" s="15"/>
    </row>
    <row r="2009" spans="1:5" ht="15.75">
      <c r="A2009" s="16">
        <v>105.55760146332318</v>
      </c>
      <c r="B2009" s="15">
        <v>99.988497017085365</v>
      </c>
      <c r="C2009" s="15">
        <v>124.07894445866532</v>
      </c>
      <c r="D2009" s="15">
        <v>86.094070217745866</v>
      </c>
      <c r="E2009" s="15"/>
    </row>
    <row r="2010" spans="1:5" ht="15.75">
      <c r="A2010" s="16">
        <v>101.82239121542693</v>
      </c>
      <c r="B2010" s="15">
        <v>108.07137342954434</v>
      </c>
      <c r="C2010" s="15">
        <v>145.04413571316945</v>
      </c>
      <c r="D2010" s="15">
        <v>93.687801974061813</v>
      </c>
      <c r="E2010" s="15"/>
    </row>
    <row r="2011" spans="1:5" ht="15.75">
      <c r="A2011" s="16">
        <v>115.28295608824237</v>
      </c>
      <c r="B2011" s="15">
        <v>85.839076746941601</v>
      </c>
      <c r="C2011" s="15">
        <v>147.89127155180495</v>
      </c>
      <c r="D2011" s="15">
        <v>98.027650832398194</v>
      </c>
      <c r="E2011" s="15"/>
    </row>
    <row r="2012" spans="1:5" ht="15.75">
      <c r="A2012" s="16">
        <v>102.33293465367979</v>
      </c>
      <c r="B2012" s="15">
        <v>133.08972066642468</v>
      </c>
      <c r="C2012" s="15">
        <v>114.0297077862499</v>
      </c>
      <c r="D2012" s="15">
        <v>90.112775507526521</v>
      </c>
      <c r="E2012" s="15"/>
    </row>
    <row r="2013" spans="1:5" ht="15.75">
      <c r="A2013" s="16">
        <v>99.130708784576882</v>
      </c>
      <c r="B2013" s="15">
        <v>109.30834352828924</v>
      </c>
      <c r="C2013" s="15">
        <v>95.835350423931231</v>
      </c>
      <c r="D2013" s="15">
        <v>99.203953358062336</v>
      </c>
      <c r="E2013" s="15"/>
    </row>
    <row r="2014" spans="1:5" ht="15.75">
      <c r="A2014" s="16">
        <v>102.20635350032694</v>
      </c>
      <c r="B2014" s="15">
        <v>107.57330011484214</v>
      </c>
      <c r="C2014" s="15">
        <v>128.31986693280442</v>
      </c>
      <c r="D2014" s="15">
        <v>72.646619008855851</v>
      </c>
      <c r="E2014" s="15"/>
    </row>
    <row r="2015" spans="1:5" ht="15.75">
      <c r="A2015" s="16">
        <v>101.51554758346606</v>
      </c>
      <c r="B2015" s="15">
        <v>70.473768229027201</v>
      </c>
      <c r="C2015" s="15">
        <v>110.70088898447352</v>
      </c>
      <c r="D2015" s="15">
        <v>86.114326940196406</v>
      </c>
      <c r="E2015" s="15"/>
    </row>
    <row r="2016" spans="1:5" ht="15.75">
      <c r="A2016" s="16">
        <v>107.444451359504</v>
      </c>
      <c r="B2016" s="15">
        <v>84.093930818175977</v>
      </c>
      <c r="C2016" s="15">
        <v>136.02377533869117</v>
      </c>
      <c r="D2016" s="15">
        <v>105.13883378255287</v>
      </c>
      <c r="E2016" s="15"/>
    </row>
    <row r="2017" spans="1:5" ht="15.75">
      <c r="A2017" s="16">
        <v>87.80623183401417</v>
      </c>
      <c r="B2017" s="15">
        <v>103.86532151034658</v>
      </c>
      <c r="C2017" s="15">
        <v>132.89244932557267</v>
      </c>
      <c r="D2017" s="15">
        <v>77.576007838138139</v>
      </c>
      <c r="E2017" s="15"/>
    </row>
    <row r="2018" spans="1:5" ht="15.75">
      <c r="A2018" s="16">
        <v>83.731841959553321</v>
      </c>
      <c r="B2018" s="15">
        <v>91.884262919313642</v>
      </c>
      <c r="C2018" s="15">
        <v>143.88030671216825</v>
      </c>
      <c r="D2018" s="15">
        <v>65.578833271649728</v>
      </c>
      <c r="E2018" s="15"/>
    </row>
    <row r="2019" spans="1:5" ht="15.75">
      <c r="A2019" s="16">
        <v>105.76805956706039</v>
      </c>
      <c r="B2019" s="15">
        <v>129.28736390182962</v>
      </c>
      <c r="C2019" s="15">
        <v>131.18697138134507</v>
      </c>
      <c r="D2019" s="15">
        <v>71.406080227325219</v>
      </c>
      <c r="E2019" s="15"/>
    </row>
    <row r="2020" spans="1:5" ht="15.75">
      <c r="A2020" s="16">
        <v>100.47636990424849</v>
      </c>
      <c r="B2020" s="15">
        <v>91.872279027063541</v>
      </c>
      <c r="C2020" s="15">
        <v>97.838753473814677</v>
      </c>
      <c r="D2020" s="15">
        <v>109.24845412728814</v>
      </c>
      <c r="E2020" s="15"/>
    </row>
    <row r="2021" spans="1:5" ht="15.75">
      <c r="A2021" s="16">
        <v>112.99315980503479</v>
      </c>
      <c r="B2021" s="15">
        <v>112.22339268170458</v>
      </c>
      <c r="C2021" s="15">
        <v>127.97641992077615</v>
      </c>
      <c r="D2021" s="15">
        <v>94.660472385817229</v>
      </c>
      <c r="E2021" s="15"/>
    </row>
    <row r="2022" spans="1:5" ht="15.75">
      <c r="A2022" s="16">
        <v>97.003320711371543</v>
      </c>
      <c r="B2022" s="15">
        <v>98.768379570066145</v>
      </c>
      <c r="C2022" s="15">
        <v>98.789850592800121</v>
      </c>
      <c r="D2022" s="15">
        <v>99.400393784043217</v>
      </c>
      <c r="E2022" s="15"/>
    </row>
    <row r="2023" spans="1:5" ht="15.75">
      <c r="A2023" s="16">
        <v>97.050807215060786</v>
      </c>
      <c r="B2023" s="15">
        <v>102.67702620737964</v>
      </c>
      <c r="C2023" s="15">
        <v>126.64130374074603</v>
      </c>
      <c r="D2023" s="15">
        <v>101.05273141241469</v>
      </c>
      <c r="E2023" s="15"/>
    </row>
    <row r="2024" spans="1:5" ht="15.75">
      <c r="A2024" s="16">
        <v>101.32269487258441</v>
      </c>
      <c r="B2024" s="15">
        <v>90.721081515232527</v>
      </c>
      <c r="C2024" s="15">
        <v>137.49448408279932</v>
      </c>
      <c r="D2024" s="15">
        <v>77.817128277223446</v>
      </c>
      <c r="E2024" s="15"/>
    </row>
    <row r="2025" spans="1:5" ht="15.75">
      <c r="A2025" s="16">
        <v>90.238324562255912</v>
      </c>
      <c r="B2025" s="15">
        <v>133.05606570970099</v>
      </c>
      <c r="C2025" s="15">
        <v>141.12473297320207</v>
      </c>
      <c r="D2025" s="15">
        <v>99.488054982691665</v>
      </c>
      <c r="E2025" s="15"/>
    </row>
    <row r="2026" spans="1:5" ht="15.75">
      <c r="A2026" s="16">
        <v>95.72498069940707</v>
      </c>
      <c r="B2026" s="15">
        <v>96.459999482567582</v>
      </c>
      <c r="C2026" s="15">
        <v>138.92740829743957</v>
      </c>
      <c r="D2026" s="15">
        <v>93.279712875761334</v>
      </c>
      <c r="E2026" s="15"/>
    </row>
    <row r="2027" spans="1:5" ht="15.75">
      <c r="A2027" s="16">
        <v>104.99197508176508</v>
      </c>
      <c r="B2027" s="15">
        <v>112.96419629753132</v>
      </c>
      <c r="C2027" s="15">
        <v>146.69474915451133</v>
      </c>
      <c r="D2027" s="15">
        <v>111.79918629577514</v>
      </c>
      <c r="E2027" s="15"/>
    </row>
    <row r="2028" spans="1:5" ht="15.75">
      <c r="A2028" s="16">
        <v>102.09820386393744</v>
      </c>
      <c r="B2028" s="15">
        <v>93.017367083268709</v>
      </c>
      <c r="C2028" s="15">
        <v>140.03560852356713</v>
      </c>
      <c r="D2028" s="15">
        <v>75.493383110091372</v>
      </c>
      <c r="E2028" s="15"/>
    </row>
    <row r="2029" spans="1:5" ht="15.75">
      <c r="A2029" s="16">
        <v>106.15416356052378</v>
      </c>
      <c r="B2029" s="15">
        <v>105.80922328538236</v>
      </c>
      <c r="C2029" s="15">
        <v>142.49026662856181</v>
      </c>
      <c r="D2029" s="15">
        <v>86.970288402318374</v>
      </c>
      <c r="E2029" s="15"/>
    </row>
    <row r="2030" spans="1:5" ht="15.75">
      <c r="A2030" s="16">
        <v>95.848580018417806</v>
      </c>
      <c r="B2030" s="15">
        <v>113.59167530929994</v>
      </c>
      <c r="C2030" s="15">
        <v>137.12213047231216</v>
      </c>
      <c r="D2030" s="15">
        <v>103.35022474885704</v>
      </c>
      <c r="E2030" s="15"/>
    </row>
    <row r="2031" spans="1:5" ht="15.75">
      <c r="A2031" s="16">
        <v>101.79874951052739</v>
      </c>
      <c r="B2031" s="15">
        <v>90.810796042410402</v>
      </c>
      <c r="C2031" s="15">
        <v>134.75755694543636</v>
      </c>
      <c r="D2031" s="15">
        <v>111.44305453783545</v>
      </c>
      <c r="E2031" s="15"/>
    </row>
    <row r="2032" spans="1:5" ht="15.75">
      <c r="A2032" s="16">
        <v>103.40048337562848</v>
      </c>
      <c r="B2032" s="15">
        <v>112.95750136316087</v>
      </c>
      <c r="C2032" s="15">
        <v>105.19337085481197</v>
      </c>
      <c r="D2032" s="15">
        <v>100.89495747656088</v>
      </c>
      <c r="E2032" s="15"/>
    </row>
    <row r="2033" spans="1:5" ht="15.75">
      <c r="A2033" s="16">
        <v>104.51883511914275</v>
      </c>
      <c r="B2033" s="15">
        <v>136.79451453987781</v>
      </c>
      <c r="C2033" s="15">
        <v>149.03941780455057</v>
      </c>
      <c r="D2033" s="15">
        <v>81.117197081829318</v>
      </c>
      <c r="E2033" s="15"/>
    </row>
    <row r="2034" spans="1:5" ht="15.75">
      <c r="A2034" s="16">
        <v>87.771242404818395</v>
      </c>
      <c r="B2034" s="15">
        <v>106.31684941791377</v>
      </c>
      <c r="C2034" s="15">
        <v>136.21244836440951</v>
      </c>
      <c r="D2034" s="15">
        <v>75.6479830637943</v>
      </c>
      <c r="E2034" s="15"/>
    </row>
    <row r="2035" spans="1:5" ht="15.75">
      <c r="A2035" s="16">
        <v>99.98402087956606</v>
      </c>
      <c r="B2035" s="15">
        <v>110.67887782804178</v>
      </c>
      <c r="C2035" s="15">
        <v>129.8989718189091</v>
      </c>
      <c r="D2035" s="15">
        <v>73.851499570827173</v>
      </c>
      <c r="E2035" s="15"/>
    </row>
    <row r="2036" spans="1:5" ht="15.75">
      <c r="A2036" s="16">
        <v>97.181930470759426</v>
      </c>
      <c r="B2036" s="15">
        <v>110.41942385145944</v>
      </c>
      <c r="C2036" s="15">
        <v>139.23271084323687</v>
      </c>
      <c r="D2036" s="15">
        <v>63.165963451331208</v>
      </c>
      <c r="E2036" s="15"/>
    </row>
    <row r="2037" spans="1:5" ht="15.75">
      <c r="A2037" s="16">
        <v>93.803772601154378</v>
      </c>
      <c r="B2037" s="15">
        <v>99.612563175276136</v>
      </c>
      <c r="C2037" s="15">
        <v>161.29918765313391</v>
      </c>
      <c r="D2037" s="15">
        <v>89.818363675254886</v>
      </c>
      <c r="E2037" s="15"/>
    </row>
    <row r="2038" spans="1:5" ht="15.75">
      <c r="A2038" s="16">
        <v>125.58364553181036</v>
      </c>
      <c r="B2038" s="15">
        <v>115.42654864118731</v>
      </c>
      <c r="C2038" s="15">
        <v>94.760160385936842</v>
      </c>
      <c r="D2038" s="15">
        <v>143.64936448340018</v>
      </c>
      <c r="E2038" s="15"/>
    </row>
    <row r="2039" spans="1:5" ht="15.75">
      <c r="A2039" s="16">
        <v>112.51753301792746</v>
      </c>
      <c r="B2039" s="15">
        <v>95.775371053895242</v>
      </c>
      <c r="C2039" s="15">
        <v>117.91365428258018</v>
      </c>
      <c r="D2039" s="15">
        <v>112.82409229952464</v>
      </c>
      <c r="E2039" s="15"/>
    </row>
    <row r="2040" spans="1:5" ht="15.75">
      <c r="A2040" s="16">
        <v>98.763784531263354</v>
      </c>
      <c r="B2040" s="15">
        <v>124.77270950669208</v>
      </c>
      <c r="C2040" s="15">
        <v>111.29973719207555</v>
      </c>
      <c r="D2040" s="15">
        <v>87.521822776386671</v>
      </c>
      <c r="E2040" s="15"/>
    </row>
    <row r="2041" spans="1:5" ht="15.75">
      <c r="A2041" s="16">
        <v>91.381738940191326</v>
      </c>
      <c r="B2041" s="15">
        <v>91.785880088286831</v>
      </c>
      <c r="C2041" s="15">
        <v>99.378139567994594</v>
      </c>
      <c r="D2041" s="15">
        <v>107.93166430233327</v>
      </c>
      <c r="E2041" s="15"/>
    </row>
    <row r="2042" spans="1:5" ht="15.75">
      <c r="A2042" s="16">
        <v>99.672137793623961</v>
      </c>
      <c r="B2042" s="15">
        <v>97.656497069726811</v>
      </c>
      <c r="C2042" s="15">
        <v>116.41186269421269</v>
      </c>
      <c r="D2042" s="15">
        <v>98.335115800529138</v>
      </c>
      <c r="E2042" s="15"/>
    </row>
    <row r="2043" spans="1:5" ht="15.75">
      <c r="A2043" s="16">
        <v>102.60966160865905</v>
      </c>
      <c r="B2043" s="15">
        <v>126.64886267558586</v>
      </c>
      <c r="C2043" s="15">
        <v>151.57049458279062</v>
      </c>
      <c r="D2043" s="15">
        <v>50.510193229405331</v>
      </c>
      <c r="E2043" s="15"/>
    </row>
    <row r="2044" spans="1:5" ht="15.75">
      <c r="A2044" s="16">
        <v>114.85246002786766</v>
      </c>
      <c r="B2044" s="15">
        <v>92.222312075341506</v>
      </c>
      <c r="C2044" s="15">
        <v>121.36182867849357</v>
      </c>
      <c r="D2044" s="15">
        <v>76.585104847572438</v>
      </c>
      <c r="E2044" s="15"/>
    </row>
    <row r="2045" spans="1:5" ht="15.75">
      <c r="A2045" s="16">
        <v>117.49124852722161</v>
      </c>
      <c r="B2045" s="15">
        <v>99.505851303979398</v>
      </c>
      <c r="C2045" s="15">
        <v>136.2860483223244</v>
      </c>
      <c r="D2045" s="15">
        <v>118.21234160698282</v>
      </c>
      <c r="E2045" s="15"/>
    </row>
    <row r="2046" spans="1:5" ht="15.75">
      <c r="A2046" s="16">
        <v>95.945331958097313</v>
      </c>
      <c r="B2046" s="15">
        <v>92.803690914115577</v>
      </c>
      <c r="C2046" s="15">
        <v>81.604207262563477</v>
      </c>
      <c r="D2046" s="15">
        <v>82.328700428581669</v>
      </c>
      <c r="E2046" s="15"/>
    </row>
    <row r="2047" spans="1:5" ht="15.75">
      <c r="A2047" s="16">
        <v>119.40659358274388</v>
      </c>
      <c r="B2047" s="15">
        <v>74.484465293869562</v>
      </c>
      <c r="C2047" s="15">
        <v>98.316406931280653</v>
      </c>
      <c r="D2047" s="15">
        <v>102.5159949806266</v>
      </c>
      <c r="E2047" s="15"/>
    </row>
    <row r="2048" spans="1:5" ht="15.75">
      <c r="A2048" s="16">
        <v>102.26507584608271</v>
      </c>
      <c r="B2048" s="15">
        <v>106.6178699743773</v>
      </c>
      <c r="C2048" s="15">
        <v>148.32439905467822</v>
      </c>
      <c r="D2048" s="15">
        <v>85.407225491513827</v>
      </c>
      <c r="E2048" s="15"/>
    </row>
    <row r="2049" spans="1:5" ht="15.75">
      <c r="A2049" s="16">
        <v>90.831231254333034</v>
      </c>
      <c r="B2049" s="15">
        <v>76.65018548090643</v>
      </c>
      <c r="C2049" s="15">
        <v>133.10001696715403</v>
      </c>
      <c r="D2049" s="15">
        <v>83.184822851001172</v>
      </c>
      <c r="E2049" s="15"/>
    </row>
    <row r="2050" spans="1:5" ht="15.75">
      <c r="A2050" s="16">
        <v>100.72080192194335</v>
      </c>
      <c r="B2050" s="15">
        <v>87.208065042324279</v>
      </c>
      <c r="C2050" s="15">
        <v>145.73335716878546</v>
      </c>
      <c r="D2050" s="15">
        <v>92.60314539145611</v>
      </c>
      <c r="E2050" s="15"/>
    </row>
    <row r="2051" spans="1:5" ht="15.75">
      <c r="A2051" s="16">
        <v>123.76329309706193</v>
      </c>
      <c r="B2051" s="15">
        <v>89.884257205375206</v>
      </c>
      <c r="C2051" s="15">
        <v>108.50746305908956</v>
      </c>
      <c r="D2051" s="15">
        <v>69.419271258118442</v>
      </c>
      <c r="E2051" s="15"/>
    </row>
    <row r="2052" spans="1:5" ht="15.75">
      <c r="A2052" s="16">
        <v>114.01335167909679</v>
      </c>
      <c r="B2052" s="15">
        <v>128.97299250651031</v>
      </c>
      <c r="C2052" s="15">
        <v>102.90704020292765</v>
      </c>
      <c r="D2052" s="15">
        <v>115.55124833981836</v>
      </c>
      <c r="E2052" s="15"/>
    </row>
    <row r="2053" spans="1:5" ht="15.75">
      <c r="A2053" s="16">
        <v>116.29173268077011</v>
      </c>
      <c r="B2053" s="15">
        <v>100.09663117546665</v>
      </c>
      <c r="C2053" s="15">
        <v>112.85913309234843</v>
      </c>
      <c r="D2053" s="15">
        <v>67.318854957710528</v>
      </c>
      <c r="E2053" s="15"/>
    </row>
    <row r="2054" spans="1:5" ht="15.75">
      <c r="A2054" s="16">
        <v>102.98133697344838</v>
      </c>
      <c r="B2054" s="15">
        <v>87.849597459870665</v>
      </c>
      <c r="C2054" s="15">
        <v>100.50600388814814</v>
      </c>
      <c r="D2054" s="15">
        <v>60.744893461679794</v>
      </c>
      <c r="E2054" s="15"/>
    </row>
    <row r="2055" spans="1:5" ht="15.75">
      <c r="A2055" s="16">
        <v>106.85589723639168</v>
      </c>
      <c r="B2055" s="15">
        <v>129.74375510154914</v>
      </c>
      <c r="C2055" s="15">
        <v>158.75070877235089</v>
      </c>
      <c r="D2055" s="15">
        <v>51.919782798313463</v>
      </c>
      <c r="E2055" s="15"/>
    </row>
    <row r="2056" spans="1:5" ht="15.75">
      <c r="A2056" s="16">
        <v>102.96676018598419</v>
      </c>
      <c r="B2056" s="15">
        <v>115.67560158827064</v>
      </c>
      <c r="C2056" s="15">
        <v>112.20971901881285</v>
      </c>
      <c r="D2056" s="15">
        <v>72.537999654150553</v>
      </c>
      <c r="E2056" s="15"/>
    </row>
    <row r="2057" spans="1:5" ht="15.75">
      <c r="A2057" s="16">
        <v>101.33459772678179</v>
      </c>
      <c r="B2057" s="15">
        <v>95.685754526959954</v>
      </c>
      <c r="C2057" s="15">
        <v>153.38166113477882</v>
      </c>
      <c r="D2057" s="15">
        <v>83.437861799586699</v>
      </c>
      <c r="E2057" s="15"/>
    </row>
    <row r="2058" spans="1:5" ht="15.75">
      <c r="A2058" s="16">
        <v>91.194680184406707</v>
      </c>
      <c r="B2058" s="15">
        <v>126.37391699707337</v>
      </c>
      <c r="C2058" s="15">
        <v>123.75187896171838</v>
      </c>
      <c r="D2058" s="15">
        <v>108.80366068270177</v>
      </c>
      <c r="E2058" s="15"/>
    </row>
    <row r="2059" spans="1:5" ht="15.75">
      <c r="A2059" s="16">
        <v>89.004611678979018</v>
      </c>
      <c r="B2059" s="15">
        <v>97.564771954870366</v>
      </c>
      <c r="C2059" s="15">
        <v>136.38602823625092</v>
      </c>
      <c r="D2059" s="15">
        <v>118.46555827435736</v>
      </c>
      <c r="E2059" s="15"/>
    </row>
    <row r="2060" spans="1:5" ht="15.75">
      <c r="A2060" s="16">
        <v>106.93946617224128</v>
      </c>
      <c r="B2060" s="15">
        <v>84.094775016586709</v>
      </c>
      <c r="C2060" s="15">
        <v>107.10740964132128</v>
      </c>
      <c r="D2060" s="15">
        <v>91.789284031796115</v>
      </c>
      <c r="E2060" s="15"/>
    </row>
    <row r="2061" spans="1:5" ht="15.75">
      <c r="A2061" s="16">
        <v>95.412179428143418</v>
      </c>
      <c r="B2061" s="15">
        <v>107.7555200793995</v>
      </c>
      <c r="C2061" s="15">
        <v>122.28017145796457</v>
      </c>
      <c r="D2061" s="15">
        <v>50.005412526564896</v>
      </c>
      <c r="E2061" s="15"/>
    </row>
    <row r="2062" spans="1:5" ht="15.75">
      <c r="A2062" s="16">
        <v>106.69890120559558</v>
      </c>
      <c r="B2062" s="15">
        <v>89.427804130286859</v>
      </c>
      <c r="C2062" s="15">
        <v>149.22493060703914</v>
      </c>
      <c r="D2062" s="15">
        <v>93.985490534726068</v>
      </c>
      <c r="E2062" s="15"/>
    </row>
    <row r="2063" spans="1:5" ht="15.75">
      <c r="A2063" s="16">
        <v>106.06065192658889</v>
      </c>
      <c r="B2063" s="15">
        <v>113.8188512717079</v>
      </c>
      <c r="C2063" s="15">
        <v>102.06491223596572</v>
      </c>
      <c r="D2063" s="15">
        <v>83.064324514032251</v>
      </c>
      <c r="E2063" s="15"/>
    </row>
    <row r="2064" spans="1:5" ht="15.75">
      <c r="A2064" s="16">
        <v>95.692056153984595</v>
      </c>
      <c r="B2064" s="15">
        <v>118.72801136258317</v>
      </c>
      <c r="C2064" s="15">
        <v>125.39972167292603</v>
      </c>
      <c r="D2064" s="15">
        <v>80.605000721254783</v>
      </c>
      <c r="E2064" s="15"/>
    </row>
    <row r="2065" spans="1:5" ht="15.75">
      <c r="A2065" s="16">
        <v>104.71505202133926</v>
      </c>
      <c r="B2065" s="15">
        <v>112.239585607972</v>
      </c>
      <c r="C2065" s="15">
        <v>122.28759815463377</v>
      </c>
      <c r="D2065" s="15">
        <v>95.404276453825787</v>
      </c>
      <c r="E2065" s="15"/>
    </row>
    <row r="2066" spans="1:5" ht="15.75">
      <c r="A2066" s="16">
        <v>122.52600130509563</v>
      </c>
      <c r="B2066" s="15">
        <v>108.57822472261205</v>
      </c>
      <c r="C2066" s="15">
        <v>116.90616677021239</v>
      </c>
      <c r="D2066" s="15">
        <v>95.609296273073596</v>
      </c>
      <c r="E2066" s="15"/>
    </row>
    <row r="2067" spans="1:5" ht="15.75">
      <c r="A2067" s="16">
        <v>102.53667414071401</v>
      </c>
      <c r="B2067" s="15">
        <v>101.07371439412418</v>
      </c>
      <c r="C2067" s="15">
        <v>138.37860256706449</v>
      </c>
      <c r="D2067" s="15">
        <v>99.264551765605802</v>
      </c>
      <c r="E2067" s="15"/>
    </row>
    <row r="2068" spans="1:5" ht="15.75">
      <c r="A2068" s="16">
        <v>99.531168344446996</v>
      </c>
      <c r="B2068" s="15">
        <v>131.29071685683016</v>
      </c>
      <c r="C2068" s="15">
        <v>121.00402485595509</v>
      </c>
      <c r="D2068" s="15">
        <v>72.878639274824764</v>
      </c>
      <c r="E2068" s="15"/>
    </row>
    <row r="2069" spans="1:5" ht="15.75">
      <c r="A2069" s="16">
        <v>90.833467935317458</v>
      </c>
      <c r="B2069" s="15">
        <v>103.79120417346712</v>
      </c>
      <c r="C2069" s="15">
        <v>153.03474224470506</v>
      </c>
      <c r="D2069" s="15">
        <v>71.470858484593691</v>
      </c>
      <c r="E2069" s="15"/>
    </row>
    <row r="2070" spans="1:5" ht="15.75">
      <c r="A2070" s="16">
        <v>112.34996663120569</v>
      </c>
      <c r="B2070" s="15">
        <v>115.34671935996812</v>
      </c>
      <c r="C2070" s="15">
        <v>119.65060561522591</v>
      </c>
      <c r="D2070" s="15">
        <v>89.574438416127578</v>
      </c>
      <c r="E2070" s="15"/>
    </row>
    <row r="2071" spans="1:5" ht="15.75">
      <c r="A2071" s="16">
        <v>112.13662425595885</v>
      </c>
      <c r="B2071" s="15">
        <v>100.26790493492967</v>
      </c>
      <c r="C2071" s="15">
        <v>112.89598835751349</v>
      </c>
      <c r="D2071" s="15">
        <v>82.72324816898049</v>
      </c>
      <c r="E2071" s="15"/>
    </row>
    <row r="2072" spans="1:5" ht="15.75">
      <c r="A2072" s="16">
        <v>86.348108841866633</v>
      </c>
      <c r="B2072" s="15">
        <v>92.921685224359862</v>
      </c>
      <c r="C2072" s="15">
        <v>127.32169979046262</v>
      </c>
      <c r="D2072" s="15">
        <v>64.247644119240022</v>
      </c>
      <c r="E2072" s="15"/>
    </row>
    <row r="2073" spans="1:5" ht="15.75">
      <c r="A2073" s="16">
        <v>105.25587911332082</v>
      </c>
      <c r="B2073" s="15">
        <v>110.79234561834141</v>
      </c>
      <c r="C2073" s="15">
        <v>95.930482486471647</v>
      </c>
      <c r="D2073" s="15">
        <v>73.038156693604606</v>
      </c>
      <c r="E2073" s="15"/>
    </row>
    <row r="2074" spans="1:5" ht="15.75">
      <c r="A2074" s="16">
        <v>80.032229405708222</v>
      </c>
      <c r="B2074" s="15">
        <v>71.556016019889057</v>
      </c>
      <c r="C2074" s="15">
        <v>122.90756195463928</v>
      </c>
      <c r="D2074" s="15">
        <v>87.832710929950508</v>
      </c>
      <c r="E2074" s="15"/>
    </row>
    <row r="2075" spans="1:5" ht="15.75">
      <c r="A2075" s="16">
        <v>109.77577882616742</v>
      </c>
      <c r="B2075" s="15">
        <v>99.781762453721967</v>
      </c>
      <c r="C2075" s="15">
        <v>132.61220325100567</v>
      </c>
      <c r="D2075" s="15">
        <v>93.246867737127559</v>
      </c>
      <c r="E2075" s="15"/>
    </row>
    <row r="2076" spans="1:5" ht="15.75">
      <c r="A2076" s="16">
        <v>91.967615916962586</v>
      </c>
      <c r="B2076" s="15">
        <v>90.836169816731172</v>
      </c>
      <c r="C2076" s="15">
        <v>106.37785647919031</v>
      </c>
      <c r="D2076" s="15">
        <v>32.532161774275892</v>
      </c>
      <c r="E2076" s="15"/>
    </row>
    <row r="2077" spans="1:5" ht="15.75">
      <c r="A2077" s="16">
        <v>107.48269786524247</v>
      </c>
      <c r="B2077" s="15">
        <v>99.281388740286047</v>
      </c>
      <c r="C2077" s="15">
        <v>162.18451680044268</v>
      </c>
      <c r="D2077" s="15">
        <v>80.233688098707034</v>
      </c>
      <c r="E2077" s="15"/>
    </row>
    <row r="2078" spans="1:5" ht="15.75">
      <c r="A2078" s="16">
        <v>99.000285657530185</v>
      </c>
      <c r="B2078" s="15">
        <v>107.12612392078427</v>
      </c>
      <c r="C2078" s="15">
        <v>147.81935115855163</v>
      </c>
      <c r="D2078" s="15">
        <v>81.728345790571666</v>
      </c>
      <c r="E2078" s="15"/>
    </row>
    <row r="2079" spans="1:5" ht="15.75">
      <c r="A2079" s="16">
        <v>96.169607217211706</v>
      </c>
      <c r="B2079" s="15">
        <v>105.94970296984343</v>
      </c>
      <c r="C2079" s="15">
        <v>106.92442591463305</v>
      </c>
      <c r="D2079" s="15">
        <v>115.65935658783246</v>
      </c>
      <c r="E2079" s="15"/>
    </row>
    <row r="2080" spans="1:5" ht="15.75">
      <c r="A2080" s="16">
        <v>118.53981204604338</v>
      </c>
      <c r="B2080" s="15">
        <v>93.817663921760186</v>
      </c>
      <c r="C2080" s="15">
        <v>146.96917807288514</v>
      </c>
      <c r="D2080" s="15">
        <v>96.909259200691622</v>
      </c>
      <c r="E2080" s="15"/>
    </row>
    <row r="2081" spans="1:5" ht="15.75">
      <c r="A2081" s="16">
        <v>84.516885464756797</v>
      </c>
      <c r="B2081" s="15">
        <v>119.37750917926451</v>
      </c>
      <c r="C2081" s="15">
        <v>141.0546533647107</v>
      </c>
      <c r="D2081" s="15">
        <v>55.926117952174081</v>
      </c>
      <c r="E2081" s="15"/>
    </row>
    <row r="2082" spans="1:5" ht="15.75">
      <c r="A2082" s="16">
        <v>98.687353447024861</v>
      </c>
      <c r="B2082" s="15">
        <v>115.61989278542342</v>
      </c>
      <c r="C2082" s="15">
        <v>116.85984362299564</v>
      </c>
      <c r="D2082" s="15">
        <v>75.944344311216128</v>
      </c>
      <c r="E2082" s="15"/>
    </row>
    <row r="2083" spans="1:5" ht="15.75">
      <c r="A2083" s="16">
        <v>107.00235375705915</v>
      </c>
      <c r="B2083" s="15">
        <v>118.73157237648115</v>
      </c>
      <c r="C2083" s="15">
        <v>128.72620604486542</v>
      </c>
      <c r="D2083" s="15">
        <v>122.00454115262573</v>
      </c>
      <c r="E2083" s="15"/>
    </row>
    <row r="2084" spans="1:5" ht="15.75">
      <c r="A2084" s="16">
        <v>106.60554354465148</v>
      </c>
      <c r="B2084" s="15">
        <v>66.593162644983295</v>
      </c>
      <c r="C2084" s="15">
        <v>141.95508465528519</v>
      </c>
      <c r="D2084" s="15">
        <v>96.590758125762477</v>
      </c>
      <c r="E2084" s="15"/>
    </row>
    <row r="2085" spans="1:5" ht="15.75">
      <c r="A2085" s="16">
        <v>103.87203227217015</v>
      </c>
      <c r="B2085" s="15">
        <v>95.965921351597672</v>
      </c>
      <c r="C2085" s="15">
        <v>137.26048152606154</v>
      </c>
      <c r="D2085" s="15">
        <v>93.729116557830139</v>
      </c>
      <c r="E2085" s="15"/>
    </row>
    <row r="2086" spans="1:5" ht="15.75">
      <c r="A2086" s="16">
        <v>98.417729988290148</v>
      </c>
      <c r="B2086" s="15">
        <v>81.486646971120535</v>
      </c>
      <c r="C2086" s="15">
        <v>127.20220806000384</v>
      </c>
      <c r="D2086" s="15">
        <v>55.296038748798537</v>
      </c>
      <c r="E2086" s="15"/>
    </row>
    <row r="2087" spans="1:5" ht="15.75">
      <c r="A2087" s="16">
        <v>111.583192565638</v>
      </c>
      <c r="B2087" s="15">
        <v>103.61963507373275</v>
      </c>
      <c r="C2087" s="15">
        <v>131.08795631496264</v>
      </c>
      <c r="D2087" s="15">
        <v>74.567690214684035</v>
      </c>
      <c r="E2087" s="15"/>
    </row>
    <row r="2088" spans="1:5" ht="15.75">
      <c r="A2088" s="16">
        <v>109.42455728821301</v>
      </c>
      <c r="B2088" s="15">
        <v>126.08367324688743</v>
      </c>
      <c r="C2088" s="15">
        <v>156.47661275622795</v>
      </c>
      <c r="D2088" s="15">
        <v>80.915213940306785</v>
      </c>
      <c r="E2088" s="15"/>
    </row>
    <row r="2089" spans="1:5" ht="15.75">
      <c r="A2089" s="16">
        <v>101.46409114543644</v>
      </c>
      <c r="B2089" s="15">
        <v>88.361187554659182</v>
      </c>
      <c r="C2089" s="15">
        <v>112.42005321742568</v>
      </c>
      <c r="D2089" s="15">
        <v>72.555490967408787</v>
      </c>
      <c r="E2089" s="15"/>
    </row>
    <row r="2090" spans="1:5" ht="15.75">
      <c r="A2090" s="16">
        <v>110.89520818104006</v>
      </c>
      <c r="B2090" s="15">
        <v>100.229934008388</v>
      </c>
      <c r="C2090" s="15">
        <v>111.69871294234781</v>
      </c>
      <c r="D2090" s="15">
        <v>52.9196170395835</v>
      </c>
      <c r="E2090" s="15"/>
    </row>
    <row r="2091" spans="1:5" ht="15.75">
      <c r="A2091" s="16">
        <v>113.12434739989499</v>
      </c>
      <c r="B2091" s="15">
        <v>109.69408595395294</v>
      </c>
      <c r="C2091" s="15">
        <v>118.86275266667781</v>
      </c>
      <c r="D2091" s="15">
        <v>54.209322751239597</v>
      </c>
      <c r="E2091" s="15"/>
    </row>
    <row r="2092" spans="1:5" ht="15.75">
      <c r="A2092" s="16">
        <v>119.93386781961703</v>
      </c>
      <c r="B2092" s="15">
        <v>104.85640980201651</v>
      </c>
      <c r="C2092" s="15">
        <v>110.46473631495815</v>
      </c>
      <c r="D2092" s="15">
        <v>89.459239568958537</v>
      </c>
      <c r="E2092" s="15"/>
    </row>
    <row r="2093" spans="1:5" ht="15.75">
      <c r="A2093" s="16">
        <v>111.71803367927282</v>
      </c>
      <c r="B2093" s="15">
        <v>118.01758821034127</v>
      </c>
      <c r="C2093" s="15">
        <v>123.14905762963804</v>
      </c>
      <c r="D2093" s="15">
        <v>74.217379382878335</v>
      </c>
      <c r="E2093" s="15"/>
    </row>
    <row r="2094" spans="1:5" ht="15.75">
      <c r="A2094" s="16">
        <v>70.523628144633221</v>
      </c>
      <c r="B2094" s="15">
        <v>108.90724585099179</v>
      </c>
      <c r="C2094" s="15">
        <v>142.1807812339523</v>
      </c>
      <c r="D2094" s="15">
        <v>89.46130469101945</v>
      </c>
      <c r="E2094" s="15"/>
    </row>
    <row r="2095" spans="1:5" ht="15.75">
      <c r="A2095" s="16">
        <v>91.541262051015337</v>
      </c>
      <c r="B2095" s="15">
        <v>99.9359169048887</v>
      </c>
      <c r="C2095" s="15">
        <v>131.86299372509893</v>
      </c>
      <c r="D2095" s="15">
        <v>45.479279255721394</v>
      </c>
      <c r="E2095" s="15"/>
    </row>
    <row r="2096" spans="1:5" ht="15.75">
      <c r="A2096" s="16">
        <v>99.039835339090132</v>
      </c>
      <c r="B2096" s="15">
        <v>109.36304405823307</v>
      </c>
      <c r="C2096" s="15">
        <v>111.83254132254774</v>
      </c>
      <c r="D2096" s="15">
        <v>95.121842878432972</v>
      </c>
      <c r="E2096" s="15"/>
    </row>
    <row r="2097" spans="1:5" ht="15.75">
      <c r="A2097" s="16">
        <v>93.187921921276029</v>
      </c>
      <c r="B2097" s="15">
        <v>88.305671863372481</v>
      </c>
      <c r="C2097" s="15">
        <v>122.58842523886528</v>
      </c>
      <c r="D2097" s="15">
        <v>73.903677574355697</v>
      </c>
      <c r="E2097" s="15"/>
    </row>
    <row r="2098" spans="1:5" ht="15.75">
      <c r="A2098" s="16">
        <v>104.2158740109528</v>
      </c>
      <c r="B2098" s="15">
        <v>66.570086213039303</v>
      </c>
      <c r="C2098" s="15">
        <v>104.53333028005432</v>
      </c>
      <c r="D2098" s="15">
        <v>101.24717377320849</v>
      </c>
      <c r="E2098" s="15"/>
    </row>
    <row r="2099" spans="1:5" ht="15.75">
      <c r="A2099" s="16">
        <v>105.29654944571689</v>
      </c>
      <c r="B2099" s="15">
        <v>90.274376850067028</v>
      </c>
      <c r="C2099" s="15">
        <v>88.762715326032549</v>
      </c>
      <c r="D2099" s="15">
        <v>92.061193926133456</v>
      </c>
      <c r="E2099" s="15"/>
    </row>
    <row r="2100" spans="1:5" ht="15.75">
      <c r="A2100" s="16">
        <v>104.56331639554719</v>
      </c>
      <c r="B2100" s="15">
        <v>107.37060722539695</v>
      </c>
      <c r="C2100" s="15">
        <v>122.98359692179019</v>
      </c>
      <c r="D2100" s="15">
        <v>109.8264075919019</v>
      </c>
      <c r="E2100" s="15"/>
    </row>
    <row r="2101" spans="1:5" ht="15.75">
      <c r="A2101" s="16">
        <v>123.21094151122338</v>
      </c>
      <c r="B2101" s="15">
        <v>100.5161762609589</v>
      </c>
      <c r="C2101" s="15">
        <v>110.45632492596837</v>
      </c>
      <c r="D2101" s="15">
        <v>103.63166888490696</v>
      </c>
      <c r="E2101" s="15"/>
    </row>
    <row r="2102" spans="1:5" ht="15.75">
      <c r="A2102" s="16">
        <v>93.010084208862054</v>
      </c>
      <c r="B2102" s="15">
        <v>120.62416159179747</v>
      </c>
      <c r="C2102" s="15">
        <v>129.66004813052336</v>
      </c>
      <c r="D2102" s="15">
        <v>98.118598708799709</v>
      </c>
      <c r="E2102" s="15"/>
    </row>
    <row r="2103" spans="1:5" ht="15.75">
      <c r="A2103" s="16">
        <v>108.56617691192696</v>
      </c>
      <c r="B2103" s="15">
        <v>104.80786348634865</v>
      </c>
      <c r="C2103" s="15">
        <v>116.60763025861911</v>
      </c>
      <c r="D2103" s="15">
        <v>93.031726472878518</v>
      </c>
      <c r="E2103" s="15"/>
    </row>
    <row r="2104" spans="1:5" ht="15.75">
      <c r="A2104" s="16">
        <v>104.95452733201773</v>
      </c>
      <c r="B2104" s="15">
        <v>94.462397727033931</v>
      </c>
      <c r="C2104" s="15">
        <v>92.638425393096213</v>
      </c>
      <c r="D2104" s="15">
        <v>100.43559496492662</v>
      </c>
      <c r="E2104" s="15"/>
    </row>
    <row r="2105" spans="1:5" ht="15.75">
      <c r="A2105" s="16">
        <v>94.773670374542007</v>
      </c>
      <c r="B2105" s="15">
        <v>79.804277003239577</v>
      </c>
      <c r="C2105" s="15">
        <v>105.95540746579104</v>
      </c>
      <c r="D2105" s="15">
        <v>98.768177834847393</v>
      </c>
      <c r="E2105" s="15"/>
    </row>
    <row r="2106" spans="1:5" ht="15.75">
      <c r="A2106" s="16">
        <v>80.161340418902682</v>
      </c>
      <c r="B2106" s="15">
        <v>85.590320494111438</v>
      </c>
      <c r="C2106" s="15">
        <v>127.18509788437018</v>
      </c>
      <c r="D2106" s="15">
        <v>92.376825562217846</v>
      </c>
      <c r="E2106" s="15"/>
    </row>
    <row r="2107" spans="1:5" ht="15.75">
      <c r="A2107" s="16">
        <v>108.10187621749492</v>
      </c>
      <c r="B2107" s="15">
        <v>94.723863016020005</v>
      </c>
      <c r="C2107" s="15">
        <v>102.23999429044852</v>
      </c>
      <c r="D2107" s="15">
        <v>122.72863760617838</v>
      </c>
      <c r="E2107" s="15"/>
    </row>
    <row r="2108" spans="1:5" ht="15.75">
      <c r="A2108" s="16">
        <v>93.403477166225457</v>
      </c>
      <c r="B2108" s="15">
        <v>82.806742882985418</v>
      </c>
      <c r="C2108" s="15">
        <v>117.97655485316341</v>
      </c>
      <c r="D2108" s="15">
        <v>104.19011022600557</v>
      </c>
      <c r="E2108" s="15"/>
    </row>
    <row r="2109" spans="1:5" ht="15.75">
      <c r="A2109" s="16">
        <v>103.56810282980291</v>
      </c>
      <c r="B2109" s="15">
        <v>75.666627382707929</v>
      </c>
      <c r="C2109" s="15">
        <v>99.770344829443047</v>
      </c>
      <c r="D2109" s="15">
        <v>57.604589272932571</v>
      </c>
      <c r="E2109" s="15"/>
    </row>
    <row r="2110" spans="1:5" ht="15.75">
      <c r="A2110" s="16">
        <v>92.798978745696559</v>
      </c>
      <c r="B2110" s="15">
        <v>113.40115549052712</v>
      </c>
      <c r="C2110" s="15">
        <v>125.53852976416238</v>
      </c>
      <c r="D2110" s="15">
        <v>71.90554310603261</v>
      </c>
      <c r="E2110" s="15"/>
    </row>
    <row r="2111" spans="1:5" ht="15.75">
      <c r="A2111" s="16">
        <v>115.08526516789743</v>
      </c>
      <c r="B2111" s="15">
        <v>106.43628011866326</v>
      </c>
      <c r="C2111" s="15">
        <v>140.44153949507745</v>
      </c>
      <c r="D2111" s="15">
        <v>83.119182001615854</v>
      </c>
      <c r="E2111" s="15"/>
    </row>
    <row r="2112" spans="1:5" ht="15.75">
      <c r="A2112" s="16">
        <v>96.325243010176109</v>
      </c>
      <c r="B2112" s="15">
        <v>108.20166931052313</v>
      </c>
      <c r="C2112" s="15">
        <v>105.71150775132878</v>
      </c>
      <c r="D2112" s="15">
        <v>108.55104364129033</v>
      </c>
      <c r="E2112" s="15"/>
    </row>
    <row r="2113" spans="1:5" ht="15.75">
      <c r="A2113" s="16">
        <v>93.907435049749211</v>
      </c>
      <c r="B2113" s="15">
        <v>118.0580365885703</v>
      </c>
      <c r="C2113" s="15">
        <v>126.61385028631003</v>
      </c>
      <c r="D2113" s="15">
        <v>76.210006964294053</v>
      </c>
      <c r="E2113" s="15"/>
    </row>
    <row r="2114" spans="1:5" ht="15.75">
      <c r="A2114" s="16">
        <v>109.76356359518604</v>
      </c>
      <c r="B2114" s="15">
        <v>135.7661586359086</v>
      </c>
      <c r="C2114" s="15">
        <v>124.78179555561155</v>
      </c>
      <c r="D2114" s="15">
        <v>84.830742398315806</v>
      </c>
      <c r="E2114" s="15"/>
    </row>
    <row r="2115" spans="1:5" ht="15.75">
      <c r="A2115" s="16">
        <v>114.62373777781067</v>
      </c>
      <c r="B2115" s="15">
        <v>116.12860745930789</v>
      </c>
      <c r="C2115" s="15">
        <v>116.82061553665903</v>
      </c>
      <c r="D2115" s="15">
        <v>113.55805473983196</v>
      </c>
      <c r="E2115" s="15"/>
    </row>
    <row r="2116" spans="1:5" ht="15.75">
      <c r="A2116" s="16">
        <v>92.007632938651795</v>
      </c>
      <c r="B2116" s="15">
        <v>93.607650634402262</v>
      </c>
      <c r="C2116" s="15">
        <v>110.00173657624259</v>
      </c>
      <c r="D2116" s="15">
        <v>111.42886726918846</v>
      </c>
      <c r="E2116" s="15"/>
    </row>
    <row r="2117" spans="1:5" ht="15.75">
      <c r="A2117" s="16">
        <v>87.55799289966717</v>
      </c>
      <c r="B2117" s="15">
        <v>91.923252325676685</v>
      </c>
      <c r="C2117" s="15">
        <v>133.06942128571677</v>
      </c>
      <c r="D2117" s="15">
        <v>65.259433120479571</v>
      </c>
      <c r="E2117" s="15"/>
    </row>
    <row r="2118" spans="1:5" ht="15.75">
      <c r="A2118" s="16">
        <v>105.81875224153805</v>
      </c>
      <c r="B2118" s="15">
        <v>94.19577352969668</v>
      </c>
      <c r="C2118" s="15">
        <v>126.82208374594097</v>
      </c>
      <c r="D2118" s="15">
        <v>62.76853481876401</v>
      </c>
      <c r="E2118" s="15"/>
    </row>
    <row r="2119" spans="1:5" ht="15.75">
      <c r="A2119" s="16">
        <v>101.12554890336014</v>
      </c>
      <c r="B2119" s="15">
        <v>118.89407014792255</v>
      </c>
      <c r="C2119" s="15">
        <v>94.970085939570481</v>
      </c>
      <c r="D2119" s="15">
        <v>112.4771778502577</v>
      </c>
      <c r="E2119" s="15"/>
    </row>
    <row r="2120" spans="1:5" ht="15.75">
      <c r="A2120" s="16">
        <v>89.056169976720412</v>
      </c>
      <c r="B2120" s="15">
        <v>98.265045962540398</v>
      </c>
      <c r="C2120" s="15">
        <v>94.582913505752231</v>
      </c>
      <c r="D2120" s="15">
        <v>116.60377393841372</v>
      </c>
      <c r="E2120" s="15"/>
    </row>
    <row r="2121" spans="1:5" ht="15.75">
      <c r="A2121" s="16">
        <v>98.339244176605689</v>
      </c>
      <c r="B2121" s="15">
        <v>106.10811006438894</v>
      </c>
      <c r="C2121" s="15">
        <v>159.46041952387304</v>
      </c>
      <c r="D2121" s="15">
        <v>79.793791198005692</v>
      </c>
      <c r="E2121" s="15"/>
    </row>
    <row r="2122" spans="1:5" ht="15.75">
      <c r="A2122" s="16">
        <v>81.677193357796796</v>
      </c>
      <c r="B2122" s="15">
        <v>92.492520747873641</v>
      </c>
      <c r="C2122" s="15">
        <v>93.783030873316875</v>
      </c>
      <c r="D2122" s="15">
        <v>87.525324086675482</v>
      </c>
      <c r="E2122" s="15"/>
    </row>
    <row r="2123" spans="1:5" ht="15.75">
      <c r="A2123" s="16">
        <v>92.247596970031509</v>
      </c>
      <c r="B2123" s="15">
        <v>95.011252085816977</v>
      </c>
      <c r="C2123" s="15">
        <v>116.03930769414319</v>
      </c>
      <c r="D2123" s="15">
        <v>129.2980786268231</v>
      </c>
      <c r="E2123" s="15"/>
    </row>
    <row r="2124" spans="1:5" ht="15.75">
      <c r="A2124" s="16">
        <v>102.19447367032899</v>
      </c>
      <c r="B2124" s="15">
        <v>122.96968171933145</v>
      </c>
      <c r="C2124" s="15">
        <v>112.01609604427745</v>
      </c>
      <c r="D2124" s="15">
        <v>111.63626094725601</v>
      </c>
      <c r="E2124" s="15"/>
    </row>
    <row r="2125" spans="1:5" ht="15.75">
      <c r="A2125" s="16">
        <v>93.984627074183891</v>
      </c>
      <c r="B2125" s="15">
        <v>94.469921947086277</v>
      </c>
      <c r="C2125" s="15">
        <v>111.16198885566178</v>
      </c>
      <c r="D2125" s="15">
        <v>79.326907438121452</v>
      </c>
      <c r="E2125" s="15"/>
    </row>
    <row r="2126" spans="1:5" ht="15.75">
      <c r="A2126" s="16">
        <v>105.18148595463686</v>
      </c>
      <c r="B2126" s="15">
        <v>123.33302482531963</v>
      </c>
      <c r="C2126" s="15">
        <v>132.95798946933814</v>
      </c>
      <c r="D2126" s="15">
        <v>76.681103410982132</v>
      </c>
      <c r="E2126" s="15"/>
    </row>
    <row r="2127" spans="1:5" ht="15.75">
      <c r="A2127" s="16">
        <v>107.6819611503538</v>
      </c>
      <c r="B2127" s="15">
        <v>123.33944315691383</v>
      </c>
      <c r="C2127" s="15">
        <v>117.1953509347702</v>
      </c>
      <c r="D2127" s="15">
        <v>99.762345639965133</v>
      </c>
      <c r="E2127" s="15"/>
    </row>
    <row r="2128" spans="1:5" ht="15.75">
      <c r="A2128" s="16">
        <v>90.603062961298519</v>
      </c>
      <c r="B2128" s="15">
        <v>97.053395637891526</v>
      </c>
      <c r="C2128" s="15">
        <v>127.47107283133232</v>
      </c>
      <c r="D2128" s="15">
        <v>97.831821827276144</v>
      </c>
      <c r="E2128" s="15"/>
    </row>
    <row r="2129" spans="1:5" ht="15.75">
      <c r="A2129" s="16">
        <v>91.631190795260409</v>
      </c>
      <c r="B2129" s="15">
        <v>85.804009247374324</v>
      </c>
      <c r="C2129" s="15">
        <v>142.9251738716232</v>
      </c>
      <c r="D2129" s="15">
        <v>97.487215516486003</v>
      </c>
      <c r="E2129" s="15"/>
    </row>
    <row r="2130" spans="1:5" ht="15.75">
      <c r="A2130" s="16">
        <v>119.96028798339466</v>
      </c>
      <c r="B2130" s="15">
        <v>100.3235832932944</v>
      </c>
      <c r="C2130" s="15">
        <v>110.7954522684679</v>
      </c>
      <c r="D2130" s="15">
        <v>86.091207972663142</v>
      </c>
      <c r="E2130" s="15"/>
    </row>
    <row r="2131" spans="1:5" ht="15.75">
      <c r="A2131" s="16">
        <v>89.292677765888584</v>
      </c>
      <c r="B2131" s="15">
        <v>81.766437929053382</v>
      </c>
      <c r="C2131" s="15">
        <v>124.07314542645622</v>
      </c>
      <c r="D2131" s="15">
        <v>120.75392869136294</v>
      </c>
      <c r="E2131" s="15"/>
    </row>
    <row r="2132" spans="1:5" ht="15.75">
      <c r="A2132" s="16">
        <v>100.00871506441058</v>
      </c>
      <c r="B2132" s="15">
        <v>129.95221776168933</v>
      </c>
      <c r="C2132" s="15">
        <v>96.630043784477948</v>
      </c>
      <c r="D2132" s="15">
        <v>80.226809766207907</v>
      </c>
      <c r="E2132" s="15"/>
    </row>
    <row r="2133" spans="1:5" ht="15.75">
      <c r="A2133" s="16">
        <v>110.38603231529578</v>
      </c>
      <c r="B2133" s="15">
        <v>113.37652632480513</v>
      </c>
      <c r="C2133" s="15">
        <v>107.99072679762958</v>
      </c>
      <c r="D2133" s="15">
        <v>116.29059712897174</v>
      </c>
      <c r="E2133" s="15"/>
    </row>
    <row r="2134" spans="1:5" ht="15.75">
      <c r="A2134" s="16">
        <v>95.259158972942259</v>
      </c>
      <c r="B2134" s="15">
        <v>111.86128807131581</v>
      </c>
      <c r="C2134" s="15">
        <v>106.00776460197494</v>
      </c>
      <c r="D2134" s="15">
        <v>83.027958255235035</v>
      </c>
      <c r="E2134" s="15"/>
    </row>
    <row r="2135" spans="1:5" ht="15.75">
      <c r="A2135" s="16">
        <v>110.98500420150117</v>
      </c>
      <c r="B2135" s="15">
        <v>96.180971753830136</v>
      </c>
      <c r="C2135" s="15">
        <v>128.19554884229092</v>
      </c>
      <c r="D2135" s="15">
        <v>126.88198440864653</v>
      </c>
      <c r="E2135" s="15"/>
    </row>
    <row r="2136" spans="1:5" ht="15.75">
      <c r="A2136" s="16">
        <v>95.715513829253496</v>
      </c>
      <c r="B2136" s="15">
        <v>85.992773493336472</v>
      </c>
      <c r="C2136" s="15">
        <v>149.64596486721007</v>
      </c>
      <c r="D2136" s="15">
        <v>81.527461735993256</v>
      </c>
      <c r="E2136" s="15"/>
    </row>
    <row r="2137" spans="1:5" ht="15.75">
      <c r="A2137" s="16">
        <v>90.274700599400148</v>
      </c>
      <c r="B2137" s="15">
        <v>107.6182572114476</v>
      </c>
      <c r="C2137" s="15">
        <v>145.85104576142385</v>
      </c>
      <c r="D2137" s="15">
        <v>83.602423160334638</v>
      </c>
      <c r="E2137" s="15"/>
    </row>
    <row r="2138" spans="1:5" ht="15.75">
      <c r="A2138" s="16">
        <v>100.86013480151337</v>
      </c>
      <c r="B2138" s="15">
        <v>100.14813393855206</v>
      </c>
      <c r="C2138" s="15">
        <v>129.94518370198307</v>
      </c>
      <c r="D2138" s="15">
        <v>116.8254798063856</v>
      </c>
      <c r="E2138" s="15"/>
    </row>
    <row r="2139" spans="1:5" ht="15.75">
      <c r="A2139" s="16">
        <v>92.407939120738547</v>
      </c>
      <c r="B2139" s="15">
        <v>82.577037669159381</v>
      </c>
      <c r="C2139" s="15">
        <v>118.3670639253819</v>
      </c>
      <c r="D2139" s="15">
        <v>108.28382823945617</v>
      </c>
      <c r="E2139" s="15"/>
    </row>
    <row r="2140" spans="1:5" ht="15.75">
      <c r="A2140" s="16">
        <v>84.310075303113763</v>
      </c>
      <c r="B2140" s="15">
        <v>83.286949720081793</v>
      </c>
      <c r="C2140" s="15">
        <v>108.93247011538278</v>
      </c>
      <c r="D2140" s="15">
        <v>86.628259070243985</v>
      </c>
      <c r="E2140" s="15"/>
    </row>
    <row r="2141" spans="1:5" ht="15.75">
      <c r="A2141" s="16">
        <v>87.848256877498443</v>
      </c>
      <c r="B2141" s="15">
        <v>107.99516646753773</v>
      </c>
      <c r="C2141" s="15">
        <v>116.65675139162204</v>
      </c>
      <c r="D2141" s="15">
        <v>110.16432354813901</v>
      </c>
      <c r="E2141" s="15"/>
    </row>
    <row r="2142" spans="1:5" ht="15.75">
      <c r="A2142" s="16">
        <v>123.56705254993585</v>
      </c>
      <c r="B2142" s="15">
        <v>97.595884402556976</v>
      </c>
      <c r="C2142" s="15">
        <v>119.88852714853806</v>
      </c>
      <c r="D2142" s="15">
        <v>74.666661823135883</v>
      </c>
      <c r="E2142" s="15"/>
    </row>
    <row r="2143" spans="1:5" ht="15.75">
      <c r="A2143" s="16">
        <v>104.50407433652344</v>
      </c>
      <c r="B2143" s="15">
        <v>111.73931017643781</v>
      </c>
      <c r="C2143" s="15">
        <v>118.16487127410937</v>
      </c>
      <c r="D2143" s="15">
        <v>76.105724154223253</v>
      </c>
      <c r="E2143" s="15"/>
    </row>
    <row r="2144" spans="1:5" ht="15.75">
      <c r="A2144" s="16">
        <v>115.20540078394106</v>
      </c>
      <c r="B2144" s="15">
        <v>72.898316927256701</v>
      </c>
      <c r="C2144" s="15">
        <v>152.23147503170367</v>
      </c>
      <c r="D2144" s="15">
        <v>100.66707440458913</v>
      </c>
      <c r="E2144" s="15"/>
    </row>
    <row r="2145" spans="1:5" ht="15.75">
      <c r="A2145" s="16">
        <v>106.78082355537413</v>
      </c>
      <c r="B2145" s="15">
        <v>96.639241964686562</v>
      </c>
      <c r="C2145" s="15">
        <v>104.20273358383838</v>
      </c>
      <c r="D2145" s="15">
        <v>89.39246686666138</v>
      </c>
      <c r="E2145" s="15"/>
    </row>
    <row r="2146" spans="1:5" ht="15.75">
      <c r="A2146" s="16">
        <v>102.04348975864832</v>
      </c>
      <c r="B2146" s="15">
        <v>126.33404344990709</v>
      </c>
      <c r="C2146" s="15">
        <v>158.17278899090184</v>
      </c>
      <c r="D2146" s="15">
        <v>63.437956631992165</v>
      </c>
      <c r="E2146" s="15"/>
    </row>
    <row r="2147" spans="1:5" ht="15.75">
      <c r="A2147" s="16">
        <v>95.664238784627287</v>
      </c>
      <c r="B2147" s="15">
        <v>92.61205657680307</v>
      </c>
      <c r="C2147" s="15">
        <v>168.02624897156306</v>
      </c>
      <c r="D2147" s="15">
        <v>95.432284980296345</v>
      </c>
      <c r="E2147" s="15"/>
    </row>
    <row r="2148" spans="1:5" ht="15.75">
      <c r="A2148" s="16">
        <v>86.135778157773757</v>
      </c>
      <c r="B2148" s="15">
        <v>115.63802850358798</v>
      </c>
      <c r="C2148" s="15">
        <v>120.11016472525284</v>
      </c>
      <c r="D2148" s="15">
        <v>82.977341956939199</v>
      </c>
      <c r="E2148" s="15"/>
    </row>
    <row r="2149" spans="1:5" ht="15.75">
      <c r="A2149" s="16">
        <v>96.192846193480364</v>
      </c>
      <c r="B2149" s="15">
        <v>129.46345159034536</v>
      </c>
      <c r="C2149" s="15">
        <v>143.47319851783027</v>
      </c>
      <c r="D2149" s="15">
        <v>105.86901623668723</v>
      </c>
      <c r="E2149" s="15"/>
    </row>
    <row r="2150" spans="1:5" ht="15.75">
      <c r="A2150" s="16">
        <v>82.151620490441246</v>
      </c>
      <c r="B2150" s="15">
        <v>96.832413221170555</v>
      </c>
      <c r="C2150" s="15">
        <v>176.29953524548228</v>
      </c>
      <c r="D2150" s="15">
        <v>123.43281522135499</v>
      </c>
      <c r="E2150" s="15"/>
    </row>
    <row r="2151" spans="1:5" ht="15.75">
      <c r="A2151" s="16">
        <v>93.145767870828422</v>
      </c>
      <c r="B2151" s="15">
        <v>99.438190895062917</v>
      </c>
      <c r="C2151" s="15">
        <v>149.29056777615415</v>
      </c>
      <c r="D2151" s="15">
        <v>96.057093629133306</v>
      </c>
      <c r="E2151" s="15"/>
    </row>
    <row r="2152" spans="1:5" ht="15.75">
      <c r="A2152" s="16">
        <v>101.28013764393131</v>
      </c>
      <c r="B2152" s="15">
        <v>79.817650015405661</v>
      </c>
      <c r="C2152" s="15">
        <v>114.3966148776542</v>
      </c>
      <c r="D2152" s="15">
        <v>69.442559924488023</v>
      </c>
      <c r="E2152" s="15"/>
    </row>
    <row r="2153" spans="1:5" ht="15.75">
      <c r="A2153" s="16">
        <v>98.372016166456433</v>
      </c>
      <c r="B2153" s="15">
        <v>87.458763928799499</v>
      </c>
      <c r="C2153" s="15">
        <v>130.5456709843952</v>
      </c>
      <c r="D2153" s="15">
        <v>102.3150223202606</v>
      </c>
      <c r="E2153" s="15"/>
    </row>
    <row r="2154" spans="1:5" ht="15.75">
      <c r="A2154" s="16">
        <v>114.8449060532414</v>
      </c>
      <c r="B2154" s="15">
        <v>101.8514835711585</v>
      </c>
      <c r="C2154" s="15">
        <v>155.87582108600486</v>
      </c>
      <c r="D2154" s="15">
        <v>71.51632604558813</v>
      </c>
      <c r="E2154" s="15"/>
    </row>
    <row r="2155" spans="1:5" ht="15.75">
      <c r="A2155" s="16">
        <v>108.50171656728094</v>
      </c>
      <c r="B2155" s="15">
        <v>101.86539037662214</v>
      </c>
      <c r="C2155" s="15">
        <v>107.22298913055397</v>
      </c>
      <c r="D2155" s="15">
        <v>95.576835776461166</v>
      </c>
      <c r="E2155" s="15"/>
    </row>
    <row r="2156" spans="1:5" ht="15.75">
      <c r="A2156" s="16">
        <v>87.389327679295548</v>
      </c>
      <c r="B2156" s="15">
        <v>107.32995943255332</v>
      </c>
      <c r="C2156" s="15">
        <v>131.15838130446491</v>
      </c>
      <c r="D2156" s="15">
        <v>74.63287851147129</v>
      </c>
      <c r="E2156" s="15"/>
    </row>
    <row r="2157" spans="1:5" ht="15.75">
      <c r="A2157" s="16">
        <v>107.14087671175889</v>
      </c>
      <c r="B2157" s="15">
        <v>113.30811391193265</v>
      </c>
      <c r="C2157" s="15">
        <v>116.47917492806528</v>
      </c>
      <c r="D2157" s="15">
        <v>75.452658211850121</v>
      </c>
      <c r="E2157" s="15"/>
    </row>
    <row r="2158" spans="1:5" ht="15.75">
      <c r="A2158" s="16">
        <v>95.357737473852922</v>
      </c>
      <c r="B2158" s="15">
        <v>125.67079260404626</v>
      </c>
      <c r="C2158" s="15">
        <v>136.9219759059547</v>
      </c>
      <c r="D2158" s="15">
        <v>86.059431213050175</v>
      </c>
      <c r="E2158" s="15"/>
    </row>
    <row r="2159" spans="1:5" ht="15.75">
      <c r="A2159" s="16">
        <v>129.77487128890743</v>
      </c>
      <c r="B2159" s="15">
        <v>103.88261186978411</v>
      </c>
      <c r="C2159" s="15">
        <v>139.27155464549514</v>
      </c>
      <c r="D2159" s="15">
        <v>87.197943275901935</v>
      </c>
      <c r="E2159" s="15"/>
    </row>
    <row r="2160" spans="1:5" ht="15.75">
      <c r="A2160" s="16">
        <v>82.616224216116052</v>
      </c>
      <c r="B2160" s="15">
        <v>91.307287965383921</v>
      </c>
      <c r="C2160" s="15">
        <v>112.91592739744374</v>
      </c>
      <c r="D2160" s="15">
        <v>100.11586857891643</v>
      </c>
      <c r="E2160" s="15"/>
    </row>
    <row r="2161" spans="1:5" ht="15.75">
      <c r="A2161" s="16">
        <v>93.763485969992644</v>
      </c>
      <c r="B2161" s="15">
        <v>121.48528021490392</v>
      </c>
      <c r="C2161" s="15">
        <v>116.29462118498282</v>
      </c>
      <c r="D2161" s="15">
        <v>100.58260157618406</v>
      </c>
      <c r="E2161" s="15"/>
    </row>
    <row r="2162" spans="1:5" ht="15.75">
      <c r="A2162" s="16">
        <v>100.56617802400183</v>
      </c>
      <c r="B2162" s="15">
        <v>82.909022253352305</v>
      </c>
      <c r="C2162" s="15">
        <v>127.80397474461438</v>
      </c>
      <c r="D2162" s="15">
        <v>83.439290066002059</v>
      </c>
      <c r="E2162" s="15"/>
    </row>
    <row r="2163" spans="1:5" ht="15.75">
      <c r="A2163" s="16">
        <v>102.5506997276068</v>
      </c>
      <c r="B2163" s="15">
        <v>108.65674587171839</v>
      </c>
      <c r="C2163" s="15">
        <v>114.63773420493908</v>
      </c>
      <c r="D2163" s="15">
        <v>118.01023612944164</v>
      </c>
      <c r="E2163" s="15"/>
    </row>
    <row r="2164" spans="1:5" ht="15.75">
      <c r="A2164" s="16">
        <v>120.47242040029573</v>
      </c>
      <c r="B2164" s="15">
        <v>101.71751421851241</v>
      </c>
      <c r="C2164" s="15">
        <v>125.40753090107728</v>
      </c>
      <c r="D2164" s="15">
        <v>117.51689481528729</v>
      </c>
      <c r="E2164" s="15"/>
    </row>
    <row r="2165" spans="1:5" ht="15.75">
      <c r="A2165" s="16">
        <v>83.537276974630004</v>
      </c>
      <c r="B2165" s="15">
        <v>102.62700734529631</v>
      </c>
      <c r="C2165" s="15">
        <v>146.29413691378659</v>
      </c>
      <c r="D2165" s="15">
        <v>103.40494401555702</v>
      </c>
      <c r="E2165" s="15"/>
    </row>
    <row r="2166" spans="1:5" ht="15.75">
      <c r="A2166" s="16">
        <v>86.493238125120797</v>
      </c>
      <c r="B2166" s="15">
        <v>101.1234283526278</v>
      </c>
      <c r="C2166" s="15">
        <v>111.85489702993436</v>
      </c>
      <c r="D2166" s="15">
        <v>75.912421184943923</v>
      </c>
      <c r="E2166" s="15"/>
    </row>
    <row r="2167" spans="1:5" ht="15.75">
      <c r="A2167" s="16">
        <v>91.724028856424411</v>
      </c>
      <c r="B2167" s="15">
        <v>113.79916841094087</v>
      </c>
      <c r="C2167" s="15">
        <v>126.22795760370877</v>
      </c>
      <c r="D2167" s="15">
        <v>96.302795322691281</v>
      </c>
      <c r="E2167" s="15"/>
    </row>
    <row r="2168" spans="1:5" ht="15.75">
      <c r="A2168" s="16">
        <v>100.05435364300865</v>
      </c>
      <c r="B2168" s="15">
        <v>94.350749432697967</v>
      </c>
      <c r="C2168" s="15">
        <v>109.01543240175329</v>
      </c>
      <c r="D2168" s="15">
        <v>102.81773198813084</v>
      </c>
      <c r="E2168" s="15"/>
    </row>
    <row r="2169" spans="1:5" ht="15.75">
      <c r="A2169" s="16">
        <v>95.58141571918668</v>
      </c>
      <c r="B2169" s="15">
        <v>96.53351513794064</v>
      </c>
      <c r="C2169" s="15">
        <v>153.53120462399374</v>
      </c>
      <c r="D2169" s="15">
        <v>132.81386155859423</v>
      </c>
      <c r="E2169" s="15"/>
    </row>
    <row r="2170" spans="1:5" ht="15.75">
      <c r="A2170" s="16">
        <v>87.694653223144314</v>
      </c>
      <c r="B2170" s="15">
        <v>106.88568258553346</v>
      </c>
      <c r="C2170" s="15">
        <v>134.77093043414925</v>
      </c>
      <c r="D2170" s="15">
        <v>56.101574983591718</v>
      </c>
      <c r="E2170" s="15"/>
    </row>
    <row r="2171" spans="1:5" ht="15.75">
      <c r="A2171" s="16">
        <v>111.41617740069023</v>
      </c>
      <c r="B2171" s="15">
        <v>81.256231776967525</v>
      </c>
      <c r="C2171" s="15">
        <v>103.87937222387791</v>
      </c>
      <c r="D2171" s="15">
        <v>83.022270503624895</v>
      </c>
      <c r="E2171" s="15"/>
    </row>
    <row r="2172" spans="1:5" ht="15.75">
      <c r="A2172" s="16">
        <v>90.081804154584688</v>
      </c>
      <c r="B2172" s="15">
        <v>87.960235524553809</v>
      </c>
      <c r="C2172" s="15">
        <v>118.06150673519369</v>
      </c>
      <c r="D2172" s="15">
        <v>74.871128948251453</v>
      </c>
      <c r="E2172" s="15"/>
    </row>
    <row r="2173" spans="1:5" ht="15.75">
      <c r="A2173" s="16">
        <v>101.33181414270211</v>
      </c>
      <c r="B2173" s="15">
        <v>117.56704199101478</v>
      </c>
      <c r="C2173" s="15">
        <v>133.46731874847819</v>
      </c>
      <c r="D2173" s="15">
        <v>103.87737521799636</v>
      </c>
      <c r="E2173" s="15"/>
    </row>
    <row r="2174" spans="1:5" ht="15.75">
      <c r="A2174" s="16">
        <v>83.857043553683752</v>
      </c>
      <c r="B2174" s="15">
        <v>135.77871173078506</v>
      </c>
      <c r="C2174" s="15">
        <v>135.62463354441547</v>
      </c>
      <c r="D2174" s="15">
        <v>73.461862723496552</v>
      </c>
      <c r="E2174" s="15"/>
    </row>
    <row r="2175" spans="1:5" ht="15.75">
      <c r="A2175" s="16">
        <v>91.678380303227414</v>
      </c>
      <c r="B2175" s="15">
        <v>84.284543429538417</v>
      </c>
      <c r="C2175" s="15">
        <v>135.90436822054244</v>
      </c>
      <c r="D2175" s="15">
        <v>133.45077842959654</v>
      </c>
      <c r="E2175" s="15"/>
    </row>
    <row r="2176" spans="1:5" ht="15.75">
      <c r="A2176" s="16">
        <v>93.370004093634407</v>
      </c>
      <c r="B2176" s="15">
        <v>64.164863147800588</v>
      </c>
      <c r="C2176" s="15">
        <v>144.95599130137862</v>
      </c>
      <c r="D2176" s="15">
        <v>100.99656063406428</v>
      </c>
      <c r="E2176" s="15"/>
    </row>
    <row r="2177" spans="1:5" ht="15.75">
      <c r="A2177" s="16">
        <v>95.031787984856919</v>
      </c>
      <c r="B2177" s="15">
        <v>92.580409597138669</v>
      </c>
      <c r="C2177" s="15">
        <v>146.92765568012192</v>
      </c>
      <c r="D2177" s="15">
        <v>91.819934709752715</v>
      </c>
      <c r="E2177" s="15"/>
    </row>
    <row r="2178" spans="1:5" ht="15.75">
      <c r="A2178" s="16">
        <v>102.66364055568147</v>
      </c>
      <c r="B2178" s="15">
        <v>87.671622626265844</v>
      </c>
      <c r="C2178" s="15">
        <v>137.17506518083269</v>
      </c>
      <c r="D2178" s="15">
        <v>72.679497366215173</v>
      </c>
      <c r="E2178" s="15"/>
    </row>
    <row r="2179" spans="1:5" ht="15.75">
      <c r="A2179" s="16">
        <v>89.060882207297709</v>
      </c>
      <c r="B2179" s="15">
        <v>103.62625061811173</v>
      </c>
      <c r="C2179" s="15">
        <v>117.59784652080043</v>
      </c>
      <c r="D2179" s="15">
        <v>92.083355901996811</v>
      </c>
      <c r="E2179" s="15"/>
    </row>
    <row r="2180" spans="1:5" ht="15.75">
      <c r="A2180" s="16">
        <v>89.921753073900845</v>
      </c>
      <c r="B2180" s="15">
        <v>112.41523972325353</v>
      </c>
      <c r="C2180" s="15">
        <v>120.53918484924111</v>
      </c>
      <c r="D2180" s="15">
        <v>94.482292439016646</v>
      </c>
      <c r="E2180" s="15"/>
    </row>
    <row r="2181" spans="1:5" ht="15.75">
      <c r="A2181" s="16">
        <v>101.55310971311451</v>
      </c>
      <c r="B2181" s="15">
        <v>115.62316542248254</v>
      </c>
      <c r="C2181" s="15">
        <v>130.39485094674887</v>
      </c>
      <c r="D2181" s="15">
        <v>92.674808983196044</v>
      </c>
      <c r="E2181" s="15"/>
    </row>
    <row r="2182" spans="1:5" ht="15.75">
      <c r="A2182" s="16">
        <v>82.217183473807154</v>
      </c>
      <c r="B2182" s="15">
        <v>119.18385198035821</v>
      </c>
      <c r="C2182" s="15">
        <v>135.49411076750175</v>
      </c>
      <c r="D2182" s="15">
        <v>98.472114616788531</v>
      </c>
      <c r="E2182" s="15"/>
    </row>
    <row r="2183" spans="1:5" ht="15.75">
      <c r="A2183" s="16">
        <v>95.095283347211534</v>
      </c>
      <c r="B2183" s="15">
        <v>83.277278602685101</v>
      </c>
      <c r="C2183" s="15">
        <v>153.94444608020876</v>
      </c>
      <c r="D2183" s="15">
        <v>86.79531635099238</v>
      </c>
      <c r="E2183" s="15"/>
    </row>
    <row r="2184" spans="1:5" ht="15.75">
      <c r="A2184" s="16">
        <v>92.314766808334525</v>
      </c>
      <c r="B2184" s="15">
        <v>116.10884737641527</v>
      </c>
      <c r="C2184" s="15">
        <v>129.88483195650815</v>
      </c>
      <c r="D2184" s="15">
        <v>126.96448970215215</v>
      </c>
      <c r="E2184" s="15"/>
    </row>
    <row r="2185" spans="1:5" ht="15.75">
      <c r="A2185" s="16">
        <v>89.983223053599204</v>
      </c>
      <c r="B2185" s="15">
        <v>116.91918673387249</v>
      </c>
      <c r="C2185" s="15">
        <v>97.140564840748311</v>
      </c>
      <c r="D2185" s="15">
        <v>57.20602585947745</v>
      </c>
      <c r="E2185" s="15"/>
    </row>
    <row r="2186" spans="1:5" ht="15.75">
      <c r="A2186" s="16">
        <v>96.81624422061077</v>
      </c>
      <c r="B2186" s="15">
        <v>101.97367784875269</v>
      </c>
      <c r="C2186" s="15">
        <v>100.11275121937615</v>
      </c>
      <c r="D2186" s="15">
        <v>82.834475818236797</v>
      </c>
      <c r="E2186" s="15"/>
    </row>
    <row r="2187" spans="1:5" ht="15.75">
      <c r="A2187" s="16">
        <v>85.370832280381137</v>
      </c>
      <c r="B2187" s="15">
        <v>100.26971940582143</v>
      </c>
      <c r="C2187" s="15">
        <v>110.75131879977675</v>
      </c>
      <c r="D2187" s="15">
        <v>84.453443493663372</v>
      </c>
      <c r="E2187" s="15"/>
    </row>
    <row r="2188" spans="1:5" ht="15.75">
      <c r="A2188" s="16">
        <v>98.344231614993305</v>
      </c>
      <c r="B2188" s="15">
        <v>103.2160987098564</v>
      </c>
      <c r="C2188" s="15">
        <v>120.49897012767588</v>
      </c>
      <c r="D2188" s="15">
        <v>63.625462145415668</v>
      </c>
      <c r="E2188" s="15"/>
    </row>
    <row r="2189" spans="1:5" ht="15.75">
      <c r="A2189" s="16">
        <v>108.29384394558019</v>
      </c>
      <c r="B2189" s="15">
        <v>103.84338811198859</v>
      </c>
      <c r="C2189" s="15">
        <v>141.81299348411471</v>
      </c>
      <c r="D2189" s="15">
        <v>73.503181376031534</v>
      </c>
      <c r="E2189" s="15"/>
    </row>
    <row r="2190" spans="1:5" ht="15.75">
      <c r="A2190" s="16">
        <v>107.75784276044078</v>
      </c>
      <c r="B2190" s="15">
        <v>122.50702784337477</v>
      </c>
      <c r="C2190" s="15">
        <v>154.96291831951794</v>
      </c>
      <c r="D2190" s="15">
        <v>78.53208021766136</v>
      </c>
      <c r="E2190" s="15"/>
    </row>
    <row r="2191" spans="1:5" ht="15.75">
      <c r="A2191" s="16">
        <v>101.61177713161464</v>
      </c>
      <c r="B2191" s="15">
        <v>88.658001693863753</v>
      </c>
      <c r="C2191" s="15">
        <v>143.14677148886403</v>
      </c>
      <c r="D2191" s="15">
        <v>78.265682219699784</v>
      </c>
      <c r="E2191" s="15"/>
    </row>
    <row r="2192" spans="1:5" ht="15.75">
      <c r="A2192" s="16">
        <v>110.47469482335828</v>
      </c>
      <c r="B2192" s="15">
        <v>123.30667992202962</v>
      </c>
      <c r="C2192" s="15">
        <v>133.4797218142171</v>
      </c>
      <c r="D2192" s="15">
        <v>84.286589940012391</v>
      </c>
      <c r="E2192" s="15"/>
    </row>
    <row r="2193" spans="1:5" ht="15.75">
      <c r="A2193" s="16">
        <v>105.42995757817266</v>
      </c>
      <c r="B2193" s="15">
        <v>97.337867211626872</v>
      </c>
      <c r="C2193" s="15">
        <v>151.15461244952257</v>
      </c>
      <c r="D2193" s="15">
        <v>92.33942243492379</v>
      </c>
      <c r="E2193" s="15"/>
    </row>
    <row r="2194" spans="1:5" ht="15.75">
      <c r="A2194" s="16">
        <v>110.59487582574548</v>
      </c>
      <c r="B2194" s="15">
        <v>132.43299421265533</v>
      </c>
      <c r="C2194" s="15">
        <v>120.7554126149887</v>
      </c>
      <c r="D2194" s="15">
        <v>92.820824480531883</v>
      </c>
      <c r="E2194" s="15"/>
    </row>
    <row r="2195" spans="1:5" ht="15.75">
      <c r="A2195" s="16">
        <v>90.372266683550606</v>
      </c>
      <c r="B2195" s="15">
        <v>100.74865988648298</v>
      </c>
      <c r="C2195" s="15">
        <v>99.149373425183285</v>
      </c>
      <c r="D2195" s="15">
        <v>80.040923048221657</v>
      </c>
      <c r="E2195" s="15"/>
    </row>
    <row r="2196" spans="1:5" ht="15.75">
      <c r="A2196" s="16">
        <v>99.809707275062465</v>
      </c>
      <c r="B2196" s="15">
        <v>97.675919940718359</v>
      </c>
      <c r="C2196" s="15">
        <v>130.22281778135039</v>
      </c>
      <c r="D2196" s="15">
        <v>127.53542695123201</v>
      </c>
      <c r="E2196" s="15"/>
    </row>
    <row r="2197" spans="1:5" ht="15.75">
      <c r="A2197" s="16">
        <v>88.308423890515542</v>
      </c>
      <c r="B2197" s="15">
        <v>116.18915712256808</v>
      </c>
      <c r="C2197" s="15">
        <v>134.48152099025492</v>
      </c>
      <c r="D2197" s="15">
        <v>73.541071064573771</v>
      </c>
      <c r="E2197" s="15"/>
    </row>
    <row r="2198" spans="1:5" ht="15.75">
      <c r="A2198" s="16">
        <v>106.19906353682609</v>
      </c>
      <c r="B2198" s="15">
        <v>109.1759695501139</v>
      </c>
      <c r="C2198" s="15">
        <v>114.45206616310202</v>
      </c>
      <c r="D2198" s="15">
        <v>89.202716532275872</v>
      </c>
      <c r="E2198" s="15"/>
    </row>
    <row r="2199" spans="1:5" ht="15.75">
      <c r="A2199" s="16">
        <v>112.88910994986736</v>
      </c>
      <c r="B2199" s="15">
        <v>91.10954388436312</v>
      </c>
      <c r="C2199" s="15">
        <v>129.08678036510537</v>
      </c>
      <c r="D2199" s="15">
        <v>72.994460681377404</v>
      </c>
      <c r="E2199" s="15"/>
    </row>
    <row r="2200" spans="1:5" ht="15.75">
      <c r="A2200" s="16">
        <v>110.16609042559935</v>
      </c>
      <c r="B2200" s="15">
        <v>103.18112934556325</v>
      </c>
      <c r="C2200" s="15">
        <v>133.06034461309082</v>
      </c>
      <c r="D2200" s="15">
        <v>124.4244489143739</v>
      </c>
      <c r="E2200" s="15"/>
    </row>
    <row r="2201" spans="1:5" ht="15.75">
      <c r="A2201" s="16">
        <v>97.593039937356707</v>
      </c>
      <c r="B2201" s="15">
        <v>98.04714106380743</v>
      </c>
      <c r="C2201" s="15">
        <v>116.07887186131052</v>
      </c>
      <c r="D2201" s="15">
        <v>92.967406523746376</v>
      </c>
      <c r="E2201" s="15"/>
    </row>
    <row r="2202" spans="1:5" ht="15.75">
      <c r="A2202" s="16">
        <v>96.704914318883084</v>
      </c>
      <c r="B2202" s="15">
        <v>88.751242422182486</v>
      </c>
      <c r="C2202" s="15">
        <v>132.89665438813927</v>
      </c>
      <c r="D2202" s="15">
        <v>126.06138822935122</v>
      </c>
      <c r="E2202" s="15"/>
    </row>
    <row r="2203" spans="1:5" ht="15.75">
      <c r="A2203" s="16">
        <v>84.761528437729794</v>
      </c>
      <c r="B2203" s="15">
        <v>93.63795540710953</v>
      </c>
      <c r="C2203" s="15">
        <v>169.76677083000027</v>
      </c>
      <c r="D2203" s="15">
        <v>122.0636481481904</v>
      </c>
      <c r="E2203" s="15"/>
    </row>
    <row r="2204" spans="1:5" ht="15.75">
      <c r="A2204" s="16">
        <v>102.99740386091685</v>
      </c>
      <c r="B2204" s="15">
        <v>90.816412988465345</v>
      </c>
      <c r="C2204" s="15">
        <v>142.5284002870967</v>
      </c>
      <c r="D2204" s="15">
        <v>102.49908085248762</v>
      </c>
      <c r="E2204" s="15"/>
    </row>
    <row r="2205" spans="1:5" ht="15.75">
      <c r="A2205" s="16">
        <v>111.25425886121434</v>
      </c>
      <c r="B2205" s="15">
        <v>101.46418435957685</v>
      </c>
      <c r="C2205" s="15">
        <v>136.56620204060346</v>
      </c>
      <c r="D2205" s="15">
        <v>96.862142039390164</v>
      </c>
      <c r="E2205" s="15"/>
    </row>
    <row r="2206" spans="1:5" ht="15.75">
      <c r="A2206" s="16">
        <v>102.04765025429765</v>
      </c>
      <c r="B2206" s="15">
        <v>103.17908015571788</v>
      </c>
      <c r="C2206" s="15">
        <v>115.89865864130502</v>
      </c>
      <c r="D2206" s="15">
        <v>57.670087557033867</v>
      </c>
      <c r="E2206" s="15"/>
    </row>
    <row r="2207" spans="1:5" ht="15.75">
      <c r="A2207" s="16">
        <v>102.53113471401889</v>
      </c>
      <c r="B2207" s="15">
        <v>113.13697663093194</v>
      </c>
      <c r="C2207" s="15">
        <v>136.88154121263665</v>
      </c>
      <c r="D2207" s="15">
        <v>82.340817163532165</v>
      </c>
      <c r="E2207" s="15"/>
    </row>
    <row r="2208" spans="1:5" ht="15.75">
      <c r="A2208" s="16">
        <v>105.54762310397905</v>
      </c>
      <c r="B2208" s="15">
        <v>75.532449758645726</v>
      </c>
      <c r="C2208" s="15">
        <v>139.12715451042459</v>
      </c>
      <c r="D2208" s="15">
        <v>100.27797438571042</v>
      </c>
      <c r="E2208" s="15"/>
    </row>
    <row r="2209" spans="1:5" ht="15.75">
      <c r="A2209" s="16">
        <v>92.37708903336852</v>
      </c>
      <c r="B2209" s="15">
        <v>103.86096019678916</v>
      </c>
      <c r="C2209" s="15">
        <v>119.04370143290635</v>
      </c>
      <c r="D2209" s="15">
        <v>93.886246051800981</v>
      </c>
      <c r="E2209" s="15"/>
    </row>
    <row r="2210" spans="1:5" ht="15.75">
      <c r="A2210" s="16">
        <v>104.56599313687889</v>
      </c>
      <c r="B2210" s="15">
        <v>83.984441423842782</v>
      </c>
      <c r="C2210" s="15">
        <v>119.99091997490154</v>
      </c>
      <c r="D2210" s="15">
        <v>86.081594484403468</v>
      </c>
      <c r="E2210" s="15"/>
    </row>
    <row r="2211" spans="1:5" ht="15.75">
      <c r="A2211" s="16">
        <v>108.3987619867969</v>
      </c>
      <c r="B2211" s="15">
        <v>102.50639745925696</v>
      </c>
      <c r="C2211" s="15">
        <v>115.03111384440103</v>
      </c>
      <c r="D2211" s="15">
        <v>62.151166877589503</v>
      </c>
      <c r="E2211" s="15"/>
    </row>
    <row r="2212" spans="1:5" ht="15.75">
      <c r="A2212" s="16">
        <v>105.81411636298412</v>
      </c>
      <c r="B2212" s="15">
        <v>119.71470092803429</v>
      </c>
      <c r="C2212" s="15">
        <v>131.31873134159946</v>
      </c>
      <c r="D2212" s="15">
        <v>133.48172473116051</v>
      </c>
      <c r="E2212" s="15"/>
    </row>
    <row r="2213" spans="1:5" ht="15.75">
      <c r="A2213" s="16">
        <v>102.0996104580604</v>
      </c>
      <c r="B2213" s="15">
        <v>144.4920968905933</v>
      </c>
      <c r="C2213" s="15">
        <v>123.62304491410328</v>
      </c>
      <c r="D2213" s="15">
        <v>88.405039888419878</v>
      </c>
      <c r="E2213" s="15"/>
    </row>
    <row r="2214" spans="1:5" ht="15.75">
      <c r="A2214" s="16">
        <v>100.66694785195409</v>
      </c>
      <c r="B2214" s="15">
        <v>109.53556317691096</v>
      </c>
      <c r="C2214" s="15">
        <v>147.69729154205038</v>
      </c>
      <c r="D2214" s="15">
        <v>78.756505814743605</v>
      </c>
      <c r="E2214" s="15"/>
    </row>
    <row r="2215" spans="1:5" ht="15.75">
      <c r="A2215" s="16">
        <v>118.88664952866748</v>
      </c>
      <c r="B2215" s="15">
        <v>71.654773760150192</v>
      </c>
      <c r="C2215" s="15">
        <v>113.54365567354421</v>
      </c>
      <c r="D2215" s="15">
        <v>105.69285477425296</v>
      </c>
      <c r="E2215" s="15"/>
    </row>
    <row r="2216" spans="1:5" ht="15.75">
      <c r="A2216" s="16">
        <v>98.130895635853221</v>
      </c>
      <c r="B2216" s="15">
        <v>101.23199085342662</v>
      </c>
      <c r="C2216" s="15">
        <v>130.29697505735385</v>
      </c>
      <c r="D2216" s="15">
        <v>105.47383629401565</v>
      </c>
      <c r="E2216" s="15"/>
    </row>
    <row r="2217" spans="1:5" ht="15.75">
      <c r="A2217" s="16">
        <v>96.356725994843373</v>
      </c>
      <c r="B2217" s="15">
        <v>97.505313525181236</v>
      </c>
      <c r="C2217" s="15">
        <v>103.36480166023989</v>
      </c>
      <c r="D2217" s="15">
        <v>111.41919756989296</v>
      </c>
      <c r="E2217" s="15"/>
    </row>
    <row r="2218" spans="1:5" ht="15.75">
      <c r="A2218" s="16">
        <v>98.611206220175518</v>
      </c>
      <c r="B2218" s="15">
        <v>83.055616681468791</v>
      </c>
      <c r="C2218" s="15">
        <v>99.508961212228542</v>
      </c>
      <c r="D2218" s="15">
        <v>69.631225884114656</v>
      </c>
      <c r="E2218" s="15"/>
    </row>
    <row r="2219" spans="1:5" ht="15.75">
      <c r="A2219" s="16">
        <v>108.9452569007733</v>
      </c>
      <c r="B2219" s="15">
        <v>97.116903271461297</v>
      </c>
      <c r="C2219" s="15">
        <v>154.62328751011114</v>
      </c>
      <c r="D2219" s="15">
        <v>100.47781945107772</v>
      </c>
      <c r="E2219" s="15"/>
    </row>
    <row r="2220" spans="1:5" ht="15.75">
      <c r="A2220" s="16">
        <v>92.608822464404739</v>
      </c>
      <c r="B2220" s="15">
        <v>104.56792439149467</v>
      </c>
      <c r="C2220" s="15">
        <v>140.27828532241529</v>
      </c>
      <c r="D2220" s="15">
        <v>62.921382841102513</v>
      </c>
      <c r="E2220" s="15"/>
    </row>
    <row r="2221" spans="1:5" ht="15.75">
      <c r="A2221" s="16">
        <v>93.068082059693324</v>
      </c>
      <c r="B2221" s="15">
        <v>90.795608317426968</v>
      </c>
      <c r="C2221" s="15">
        <v>132.55367539111376</v>
      </c>
      <c r="D2221" s="15">
        <v>72.631188560114879</v>
      </c>
      <c r="E2221" s="15"/>
    </row>
    <row r="2222" spans="1:5" ht="15.75">
      <c r="A2222" s="16">
        <v>106.96168804589092</v>
      </c>
      <c r="B2222" s="15">
        <v>96.359133173655209</v>
      </c>
      <c r="C2222" s="15">
        <v>146.44854401522025</v>
      </c>
      <c r="D2222" s="15">
        <v>59.219677125986436</v>
      </c>
      <c r="E2222" s="15"/>
    </row>
    <row r="2223" spans="1:5" ht="15.75">
      <c r="A2223" s="16">
        <v>100.46942407362849</v>
      </c>
      <c r="B2223" s="15">
        <v>106.37034088273936</v>
      </c>
      <c r="C2223" s="15">
        <v>111.77870241497203</v>
      </c>
      <c r="D2223" s="15">
        <v>90.629721639351146</v>
      </c>
      <c r="E2223" s="15"/>
    </row>
    <row r="2224" spans="1:5" ht="15.75">
      <c r="A2224" s="16">
        <v>86.047489858492554</v>
      </c>
      <c r="B2224" s="15">
        <v>76.159460176944549</v>
      </c>
      <c r="C2224" s="15">
        <v>160.78155632994253</v>
      </c>
      <c r="D2224" s="15">
        <v>77.792310980504453</v>
      </c>
      <c r="E2224" s="15"/>
    </row>
    <row r="2225" spans="1:5" ht="15.75">
      <c r="A2225" s="16">
        <v>102.7463212441603</v>
      </c>
      <c r="B2225" s="15">
        <v>101.38403178249291</v>
      </c>
      <c r="C2225" s="15">
        <v>115.1022642396299</v>
      </c>
      <c r="D2225" s="15">
        <v>94.87047535259876</v>
      </c>
      <c r="E2225" s="15"/>
    </row>
    <row r="2226" spans="1:5" ht="15.75">
      <c r="A2226" s="16">
        <v>99.046528301562375</v>
      </c>
      <c r="B2226" s="15">
        <v>94.707517727789536</v>
      </c>
      <c r="C2226" s="15">
        <v>146.65676368460936</v>
      </c>
      <c r="D2226" s="15">
        <v>108.47825869618646</v>
      </c>
      <c r="E2226" s="15"/>
    </row>
    <row r="2227" spans="1:5" ht="15.75">
      <c r="A2227" s="16">
        <v>95.406545050286695</v>
      </c>
      <c r="B2227" s="15">
        <v>106.35362456074517</v>
      </c>
      <c r="C2227" s="15">
        <v>144.8398419397904</v>
      </c>
      <c r="D2227" s="15">
        <v>93.743744378605243</v>
      </c>
      <c r="E2227" s="15"/>
    </row>
    <row r="2228" spans="1:5" ht="15.75">
      <c r="A2228" s="16">
        <v>101.68459531843723</v>
      </c>
      <c r="B2228" s="15">
        <v>116.15415833168754</v>
      </c>
      <c r="C2228" s="15">
        <v>141.70045588458038</v>
      </c>
      <c r="D2228" s="15">
        <v>87.768053937998047</v>
      </c>
      <c r="E2228" s="15"/>
    </row>
    <row r="2229" spans="1:5" ht="15.75">
      <c r="A2229" s="16">
        <v>113.77159123029514</v>
      </c>
      <c r="B2229" s="15">
        <v>125.05328445377586</v>
      </c>
      <c r="C2229" s="15">
        <v>143.86711470161231</v>
      </c>
      <c r="D2229" s="15">
        <v>45.005234947217332</v>
      </c>
      <c r="E2229" s="15"/>
    </row>
    <row r="2230" spans="1:5" ht="15.75">
      <c r="A2230" s="16">
        <v>110.68441917820451</v>
      </c>
      <c r="B2230" s="15">
        <v>59.719435229885676</v>
      </c>
      <c r="C2230" s="15">
        <v>130.75338929380678</v>
      </c>
      <c r="D2230" s="15">
        <v>128.15860841209883</v>
      </c>
      <c r="E2230" s="15"/>
    </row>
    <row r="2231" spans="1:5" ht="15.75">
      <c r="A2231" s="16">
        <v>90.27870560544784</v>
      </c>
      <c r="B2231" s="15">
        <v>89.684110021613606</v>
      </c>
      <c r="C2231" s="15">
        <v>118.12845742250602</v>
      </c>
      <c r="D2231" s="15">
        <v>93.819946180053648</v>
      </c>
      <c r="E2231" s="15"/>
    </row>
    <row r="2232" spans="1:5" ht="15.75">
      <c r="A2232" s="16">
        <v>98.284332342450398</v>
      </c>
      <c r="B2232" s="15">
        <v>97.639106553123156</v>
      </c>
      <c r="C2232" s="15">
        <v>114.42735896861791</v>
      </c>
      <c r="D2232" s="15">
        <v>64.601592423122156</v>
      </c>
      <c r="E2232" s="15"/>
    </row>
    <row r="2233" spans="1:5" ht="15.75">
      <c r="A2233" s="16">
        <v>94.016184597995789</v>
      </c>
      <c r="B2233" s="15">
        <v>88.900632329745122</v>
      </c>
      <c r="C2233" s="15">
        <v>116.64505290887064</v>
      </c>
      <c r="D2233" s="15">
        <v>96.826458939892746</v>
      </c>
      <c r="E2233" s="15"/>
    </row>
    <row r="2234" spans="1:5" ht="15.75">
      <c r="A2234" s="16">
        <v>108.84608942365617</v>
      </c>
      <c r="B2234" s="15">
        <v>128.01555926458832</v>
      </c>
      <c r="C2234" s="15">
        <v>100.96012022902414</v>
      </c>
      <c r="D2234" s="15">
        <v>94.825061894061946</v>
      </c>
      <c r="E2234" s="15"/>
    </row>
    <row r="2235" spans="1:5" ht="15.75">
      <c r="A2235" s="16">
        <v>103.34250139917458</v>
      </c>
      <c r="B2235" s="15">
        <v>101.17513177045225</v>
      </c>
      <c r="C2235" s="15">
        <v>133.84774183010109</v>
      </c>
      <c r="D2235" s="15">
        <v>60.370195668360793</v>
      </c>
      <c r="E2235" s="15"/>
    </row>
    <row r="2236" spans="1:5" ht="15.75">
      <c r="A2236" s="16">
        <v>100.93545645279391</v>
      </c>
      <c r="B2236" s="15">
        <v>117.25104096414043</v>
      </c>
      <c r="C2236" s="15">
        <v>91.329107690546607</v>
      </c>
      <c r="D2236" s="15">
        <v>92.005271210729234</v>
      </c>
      <c r="E2236" s="15"/>
    </row>
    <row r="2237" spans="1:5" ht="15.75">
      <c r="A2237" s="16">
        <v>89.988755701176615</v>
      </c>
      <c r="B2237" s="15">
        <v>91.05991575819985</v>
      </c>
      <c r="C2237" s="15">
        <v>103.18981142240204</v>
      </c>
      <c r="D2237" s="15">
        <v>65.617901302977089</v>
      </c>
      <c r="E2237" s="15"/>
    </row>
    <row r="2238" spans="1:5" ht="15.75">
      <c r="A2238" s="16">
        <v>105.77014954939159</v>
      </c>
      <c r="B2238" s="15">
        <v>88.912514182402447</v>
      </c>
      <c r="C2238" s="15">
        <v>138.29802893622514</v>
      </c>
      <c r="D2238" s="15">
        <v>104.099151888596</v>
      </c>
      <c r="E2238" s="15"/>
    </row>
    <row r="2239" spans="1:5" ht="15.75">
      <c r="A2239" s="16">
        <v>106.43659470455304</v>
      </c>
      <c r="B2239" s="15">
        <v>102.08039725382037</v>
      </c>
      <c r="C2239" s="15">
        <v>167.98276231975819</v>
      </c>
      <c r="D2239" s="15">
        <v>65.365183667415749</v>
      </c>
      <c r="E2239" s="15"/>
    </row>
    <row r="2240" spans="1:5" ht="15.75">
      <c r="A2240" s="16">
        <v>111.32555593716233</v>
      </c>
      <c r="B2240" s="15">
        <v>76.024119816770508</v>
      </c>
      <c r="C2240" s="15">
        <v>101.47043555236337</v>
      </c>
      <c r="D2240" s="15">
        <v>86.035213628213114</v>
      </c>
      <c r="E2240" s="15"/>
    </row>
    <row r="2241" spans="1:5" ht="15.75">
      <c r="A2241" s="16">
        <v>109.85399669630738</v>
      </c>
      <c r="B2241" s="15">
        <v>109.64895203594551</v>
      </c>
      <c r="C2241" s="15">
        <v>115.21282307390948</v>
      </c>
      <c r="D2241" s="15">
        <v>128.04191962837876</v>
      </c>
      <c r="E2241" s="15"/>
    </row>
    <row r="2242" spans="1:5" ht="15.75">
      <c r="A2242" s="16">
        <v>87.284675354231922</v>
      </c>
      <c r="B2242" s="15">
        <v>83.59203273216167</v>
      </c>
      <c r="C2242" s="15">
        <v>125.83651259286057</v>
      </c>
      <c r="D2242" s="15">
        <v>52.156493384563873</v>
      </c>
      <c r="E2242" s="15"/>
    </row>
    <row r="2243" spans="1:5" ht="15.75">
      <c r="A2243" s="16">
        <v>74.74237307204703</v>
      </c>
      <c r="B2243" s="15">
        <v>95.873833251039287</v>
      </c>
      <c r="C2243" s="15">
        <v>127.10119997524885</v>
      </c>
      <c r="D2243" s="15">
        <v>66.162018351667484</v>
      </c>
      <c r="E2243" s="15"/>
    </row>
    <row r="2244" spans="1:5" ht="15.75">
      <c r="A2244" s="16">
        <v>100.91452112596357</v>
      </c>
      <c r="B2244" s="15">
        <v>84.835144981417443</v>
      </c>
      <c r="C2244" s="15">
        <v>133.67910327770574</v>
      </c>
      <c r="D2244" s="15">
        <v>64.810487812627571</v>
      </c>
      <c r="E2244" s="15"/>
    </row>
    <row r="2245" spans="1:5" ht="15.75">
      <c r="A2245" s="16">
        <v>108.8994295073519</v>
      </c>
      <c r="B2245" s="15">
        <v>69.262551101365943</v>
      </c>
      <c r="C2245" s="15">
        <v>108.35927827876048</v>
      </c>
      <c r="D2245" s="15">
        <v>105.51829861632314</v>
      </c>
      <c r="E2245" s="15"/>
    </row>
    <row r="2246" spans="1:5" ht="15.75">
      <c r="A2246" s="16">
        <v>102.4081164337133</v>
      </c>
      <c r="B2246" s="15">
        <v>95.568555887018647</v>
      </c>
      <c r="C2246" s="15">
        <v>114.83328614085622</v>
      </c>
      <c r="D2246" s="15">
        <v>118.02109979968236</v>
      </c>
      <c r="E2246" s="15"/>
    </row>
    <row r="2247" spans="1:5" ht="15.75">
      <c r="A2247" s="16">
        <v>101.2604603577131</v>
      </c>
      <c r="B2247" s="15">
        <v>90.454602664925687</v>
      </c>
      <c r="C2247" s="15">
        <v>159.23488258429188</v>
      </c>
      <c r="D2247" s="15">
        <v>107.79067896490915</v>
      </c>
      <c r="E2247" s="15"/>
    </row>
    <row r="2248" spans="1:5" ht="15.75">
      <c r="A2248" s="16">
        <v>111.35990053199976</v>
      </c>
      <c r="B2248" s="15">
        <v>73.794195788201478</v>
      </c>
      <c r="C2248" s="15">
        <v>152.27181305178874</v>
      </c>
      <c r="D2248" s="15">
        <v>79.113905814813279</v>
      </c>
      <c r="E2248" s="15"/>
    </row>
    <row r="2249" spans="1:5" ht="15.75">
      <c r="A2249" s="16">
        <v>84.730280025303273</v>
      </c>
      <c r="B2249" s="15">
        <v>112.0588505134549</v>
      </c>
      <c r="C2249" s="15">
        <v>128.69968440973025</v>
      </c>
      <c r="D2249" s="15">
        <v>80.221561082345261</v>
      </c>
      <c r="E2249" s="15"/>
    </row>
    <row r="2250" spans="1:5" ht="15.75">
      <c r="A2250" s="16">
        <v>110.13298636075888</v>
      </c>
      <c r="B2250" s="15">
        <v>115.0505930726581</v>
      </c>
      <c r="C2250" s="15">
        <v>112.51543273090761</v>
      </c>
      <c r="D2250" s="15">
        <v>89.914193424652922</v>
      </c>
      <c r="E2250" s="15"/>
    </row>
    <row r="2251" spans="1:5" ht="15.75">
      <c r="A2251" s="16">
        <v>124.765886577228</v>
      </c>
      <c r="B2251" s="15">
        <v>119.45770090839005</v>
      </c>
      <c r="C2251" s="15">
        <v>125.29976651612742</v>
      </c>
      <c r="D2251" s="15">
        <v>99.551595696999584</v>
      </c>
      <c r="E2251" s="15"/>
    </row>
    <row r="2252" spans="1:5" ht="15.75">
      <c r="A2252" s="16">
        <v>82.233510180520852</v>
      </c>
      <c r="B2252" s="15">
        <v>102.62613491486263</v>
      </c>
      <c r="C2252" s="15">
        <v>122.04388091695364</v>
      </c>
      <c r="D2252" s="15">
        <v>111.00298283191137</v>
      </c>
      <c r="E2252" s="15"/>
    </row>
    <row r="2253" spans="1:5" ht="15.75">
      <c r="A2253" s="16">
        <v>93.027787684184204</v>
      </c>
      <c r="B2253" s="15">
        <v>117.29906446445284</v>
      </c>
      <c r="C2253" s="15">
        <v>132.92902117868834</v>
      </c>
      <c r="D2253" s="15">
        <v>61.646261406855274</v>
      </c>
      <c r="E2253" s="15"/>
    </row>
    <row r="2254" spans="1:5" ht="15.75">
      <c r="A2254" s="16">
        <v>115.24455357304078</v>
      </c>
      <c r="B2254" s="15">
        <v>123.90107116275431</v>
      </c>
      <c r="C2254" s="15">
        <v>115.48194237324196</v>
      </c>
      <c r="D2254" s="15">
        <v>81.717968848897726</v>
      </c>
      <c r="E2254" s="15"/>
    </row>
    <row r="2255" spans="1:5" ht="15.75">
      <c r="A2255" s="16">
        <v>108.84298328597311</v>
      </c>
      <c r="B2255" s="15">
        <v>97.425779199744511</v>
      </c>
      <c r="C2255" s="15">
        <v>115.97183338759578</v>
      </c>
      <c r="D2255" s="15">
        <v>123.55702003575288</v>
      </c>
      <c r="E2255" s="15"/>
    </row>
    <row r="2256" spans="1:5" ht="15.75">
      <c r="A2256" s="16">
        <v>101.86130170260412</v>
      </c>
      <c r="B2256" s="15">
        <v>105.10338623072926</v>
      </c>
      <c r="C2256" s="15">
        <v>133.04982394780609</v>
      </c>
      <c r="D2256" s="15">
        <v>118.6195914600944</v>
      </c>
      <c r="E2256" s="15"/>
    </row>
    <row r="2257" spans="1:5" ht="15.75">
      <c r="A2257" s="16">
        <v>101.44740082816952</v>
      </c>
      <c r="B2257" s="15">
        <v>110.20043161076956</v>
      </c>
      <c r="C2257" s="15">
        <v>132.1862920993965</v>
      </c>
      <c r="D2257" s="15">
        <v>104.4922209638969</v>
      </c>
      <c r="E2257" s="15"/>
    </row>
    <row r="2258" spans="1:5" ht="15.75">
      <c r="A2258" s="16">
        <v>113.98538616527389</v>
      </c>
      <c r="B2258" s="15">
        <v>113.44030080073821</v>
      </c>
      <c r="C2258" s="15">
        <v>156.85100966829282</v>
      </c>
      <c r="D2258" s="15">
        <v>91.872851978939707</v>
      </c>
      <c r="E2258" s="15"/>
    </row>
    <row r="2259" spans="1:5" ht="15.75">
      <c r="A2259" s="16">
        <v>132.20632553026803</v>
      </c>
      <c r="B2259" s="15">
        <v>83.914658700825839</v>
      </c>
      <c r="C2259" s="15">
        <v>116.758570323816</v>
      </c>
      <c r="D2259" s="15">
        <v>105.25218457175924</v>
      </c>
      <c r="E2259" s="15"/>
    </row>
    <row r="2260" spans="1:5" ht="15.75">
      <c r="A2260" s="16">
        <v>101.23657239640806</v>
      </c>
      <c r="B2260" s="15">
        <v>96.678690567080139</v>
      </c>
      <c r="C2260" s="15">
        <v>127.18442593177883</v>
      </c>
      <c r="D2260" s="15">
        <v>107.21365972208332</v>
      </c>
      <c r="E2260" s="15"/>
    </row>
    <row r="2261" spans="1:5" ht="15.75">
      <c r="A2261" s="16">
        <v>75.150574391335567</v>
      </c>
      <c r="B2261" s="15">
        <v>83.379371532407731</v>
      </c>
      <c r="C2261" s="15">
        <v>110.09571520557984</v>
      </c>
      <c r="D2261" s="15">
        <v>103.18361091223096</v>
      </c>
      <c r="E2261" s="15"/>
    </row>
    <row r="2262" spans="1:5" ht="15.75">
      <c r="A2262" s="16">
        <v>116.78236988490767</v>
      </c>
      <c r="B2262" s="15">
        <v>111.57416613651208</v>
      </c>
      <c r="C2262" s="15">
        <v>112.29586404923566</v>
      </c>
      <c r="D2262" s="15">
        <v>72.946657522072655</v>
      </c>
      <c r="E2262" s="15"/>
    </row>
    <row r="2263" spans="1:5" ht="15.75">
      <c r="A2263" s="16">
        <v>101.58631359786909</v>
      </c>
      <c r="B2263" s="15">
        <v>110.62682744131394</v>
      </c>
      <c r="C2263" s="15">
        <v>101.25718937817965</v>
      </c>
      <c r="D2263" s="15">
        <v>74.317516170316367</v>
      </c>
      <c r="E2263" s="15"/>
    </row>
    <row r="2264" spans="1:5" ht="15.75">
      <c r="A2264" s="16">
        <v>109.23938214700115</v>
      </c>
      <c r="B2264" s="15">
        <v>112.53301847117427</v>
      </c>
      <c r="C2264" s="15">
        <v>116.5715142316003</v>
      </c>
      <c r="D2264" s="15">
        <v>99.131576267359378</v>
      </c>
      <c r="E2264" s="15"/>
    </row>
    <row r="2265" spans="1:5" ht="15.75">
      <c r="A2265" s="16">
        <v>101.52350408549751</v>
      </c>
      <c r="B2265" s="15">
        <v>112.74900278582436</v>
      </c>
      <c r="C2265" s="15">
        <v>124.65189508131971</v>
      </c>
      <c r="D2265" s="15">
        <v>120.27055615357654</v>
      </c>
      <c r="E2265" s="15"/>
    </row>
    <row r="2266" spans="1:5" ht="15.75">
      <c r="A2266" s="16">
        <v>89.192198565717717</v>
      </c>
      <c r="B2266" s="15">
        <v>114.40222732912844</v>
      </c>
      <c r="C2266" s="15">
        <v>100.51765947605986</v>
      </c>
      <c r="D2266" s="15">
        <v>77.488608135530512</v>
      </c>
      <c r="E2266" s="15"/>
    </row>
    <row r="2267" spans="1:5" ht="15.75">
      <c r="A2267" s="16">
        <v>102.14907542866172</v>
      </c>
      <c r="B2267" s="15">
        <v>83.34134892419911</v>
      </c>
      <c r="C2267" s="15">
        <v>129.61411297400218</v>
      </c>
      <c r="D2267" s="15">
        <v>82.458601084829297</v>
      </c>
      <c r="E2267" s="15"/>
    </row>
    <row r="2268" spans="1:5" ht="15.75">
      <c r="A2268" s="16">
        <v>89.525018499534781</v>
      </c>
      <c r="B2268" s="15">
        <v>103.93456250651525</v>
      </c>
      <c r="C2268" s="15">
        <v>135.22545588236881</v>
      </c>
      <c r="D2268" s="15">
        <v>84.169785800645514</v>
      </c>
      <c r="E2268" s="15"/>
    </row>
    <row r="2269" spans="1:5" ht="15.75">
      <c r="A2269" s="16">
        <v>109.66636015411382</v>
      </c>
      <c r="B2269" s="15">
        <v>83.045218057895909</v>
      </c>
      <c r="C2269" s="15">
        <v>139.67242035844265</v>
      </c>
      <c r="D2269" s="15">
        <v>85.716155574976938</v>
      </c>
      <c r="E2269" s="15"/>
    </row>
    <row r="2270" spans="1:5" ht="15.75">
      <c r="A2270" s="16">
        <v>102.36980065622561</v>
      </c>
      <c r="B2270" s="15">
        <v>88.483131314040975</v>
      </c>
      <c r="C2270" s="15">
        <v>133.36713770292477</v>
      </c>
      <c r="D2270" s="15">
        <v>72.775606410380078</v>
      </c>
      <c r="E2270" s="15"/>
    </row>
    <row r="2271" spans="1:5" ht="15.75">
      <c r="A2271" s="16">
        <v>90.907449968034371</v>
      </c>
      <c r="B2271" s="15">
        <v>85.732327670945097</v>
      </c>
      <c r="C2271" s="15">
        <v>108.11421420783631</v>
      </c>
      <c r="D2271" s="15">
        <v>95.594976419596378</v>
      </c>
      <c r="E2271" s="15"/>
    </row>
    <row r="2272" spans="1:5" ht="15.75">
      <c r="A2272" s="16">
        <v>94.737986032532717</v>
      </c>
      <c r="B2272" s="15">
        <v>105.65983157792971</v>
      </c>
      <c r="C2272" s="15">
        <v>123.9650782198737</v>
      </c>
      <c r="D2272" s="15">
        <v>64.352518024355732</v>
      </c>
      <c r="E2272" s="15"/>
    </row>
    <row r="2273" spans="1:5" ht="15.75">
      <c r="A2273" s="16">
        <v>102.05276368373575</v>
      </c>
      <c r="B2273" s="15">
        <v>116.73353519728948</v>
      </c>
      <c r="C2273" s="15">
        <v>103.61939413852497</v>
      </c>
      <c r="D2273" s="15">
        <v>103.39300194684711</v>
      </c>
      <c r="E2273" s="15"/>
    </row>
    <row r="2274" spans="1:5" ht="15.75">
      <c r="A2274" s="16">
        <v>101.19352639993053</v>
      </c>
      <c r="B2274" s="15">
        <v>128.76723526361502</v>
      </c>
      <c r="C2274" s="15">
        <v>126.88494935247832</v>
      </c>
      <c r="D2274" s="15">
        <v>119.57190016642585</v>
      </c>
      <c r="E2274" s="15"/>
    </row>
    <row r="2275" spans="1:5" ht="15.75">
      <c r="A2275" s="16">
        <v>100.90925691145571</v>
      </c>
      <c r="B2275" s="15">
        <v>118.09963378050838</v>
      </c>
      <c r="C2275" s="15">
        <v>133.27417835600954</v>
      </c>
      <c r="D2275" s="15">
        <v>104.2038213514104</v>
      </c>
      <c r="E2275" s="15"/>
    </row>
    <row r="2276" spans="1:5" ht="15.75">
      <c r="A2276" s="16">
        <v>114.75733679106384</v>
      </c>
      <c r="B2276" s="15">
        <v>105.86845928907564</v>
      </c>
      <c r="C2276" s="15">
        <v>114.42639277956914</v>
      </c>
      <c r="D2276" s="15">
        <v>112.49309585918468</v>
      </c>
      <c r="E2276" s="15"/>
    </row>
    <row r="2277" spans="1:5" ht="15.75">
      <c r="A2277" s="16">
        <v>101.0337308279702</v>
      </c>
      <c r="B2277" s="15">
        <v>104.23789835377875</v>
      </c>
      <c r="C2277" s="15">
        <v>132.25576874129388</v>
      </c>
      <c r="D2277" s="15">
        <v>83.186484555943707</v>
      </c>
      <c r="E2277" s="15"/>
    </row>
    <row r="2278" spans="1:5" ht="15.75">
      <c r="A2278" s="16">
        <v>99.610509837708605</v>
      </c>
      <c r="B2278" s="15">
        <v>77.677658220812873</v>
      </c>
      <c r="C2278" s="15">
        <v>103.68813606917229</v>
      </c>
      <c r="D2278" s="15">
        <v>98.846565155162125</v>
      </c>
      <c r="E2278" s="15"/>
    </row>
    <row r="2279" spans="1:5" ht="15.75">
      <c r="A2279" s="16">
        <v>93.489855058101057</v>
      </c>
      <c r="B2279" s="15">
        <v>102.29131899598656</v>
      </c>
      <c r="C2279" s="15">
        <v>142.73650332953594</v>
      </c>
      <c r="D2279" s="15">
        <v>125.05991377597638</v>
      </c>
      <c r="E2279" s="15"/>
    </row>
    <row r="2280" spans="1:5" ht="15.75">
      <c r="A2280" s="16">
        <v>87.846270868317333</v>
      </c>
      <c r="B2280" s="15">
        <v>108.43914666270962</v>
      </c>
      <c r="C2280" s="15">
        <v>131.17767767292889</v>
      </c>
      <c r="D2280" s="15">
        <v>135.30804180371661</v>
      </c>
      <c r="E2280" s="15"/>
    </row>
    <row r="2281" spans="1:5" ht="15.75">
      <c r="A2281" s="16">
        <v>100.56428354079685</v>
      </c>
      <c r="B2281" s="15">
        <v>85.462266182338453</v>
      </c>
      <c r="C2281" s="15">
        <v>97.410018402007381</v>
      </c>
      <c r="D2281" s="15">
        <v>83.430759268031807</v>
      </c>
      <c r="E2281" s="15"/>
    </row>
    <row r="2282" spans="1:5" ht="15.75">
      <c r="A2282" s="16">
        <v>104.01904237693884</v>
      </c>
      <c r="B2282" s="15">
        <v>119.22565859416636</v>
      </c>
      <c r="C2282" s="15">
        <v>110.88735322011303</v>
      </c>
      <c r="D2282" s="15">
        <v>102.92140386036976</v>
      </c>
      <c r="E2282" s="15"/>
    </row>
    <row r="2283" spans="1:5" ht="15.75">
      <c r="A2283" s="16">
        <v>79.340567308582877</v>
      </c>
      <c r="B2283" s="15">
        <v>84.986643444699439</v>
      </c>
      <c r="C2283" s="15">
        <v>135.2748341793756</v>
      </c>
      <c r="D2283" s="15">
        <v>90.257725946122491</v>
      </c>
      <c r="E2283" s="15"/>
    </row>
    <row r="2284" spans="1:5" ht="15.75">
      <c r="A2284" s="16">
        <v>104.93561975522994</v>
      </c>
      <c r="B2284" s="15">
        <v>100.85145341751058</v>
      </c>
      <c r="C2284" s="15">
        <v>125.12496330635372</v>
      </c>
      <c r="D2284" s="15">
        <v>72.977347402320447</v>
      </c>
      <c r="E2284" s="15"/>
    </row>
    <row r="2285" spans="1:5" ht="15.75">
      <c r="A2285" s="16">
        <v>100.36203250343192</v>
      </c>
      <c r="B2285" s="15">
        <v>132.67270650525234</v>
      </c>
      <c r="C2285" s="15">
        <v>115.55532367123647</v>
      </c>
      <c r="D2285" s="15">
        <v>102.55105132836775</v>
      </c>
      <c r="E2285" s="15"/>
    </row>
    <row r="2286" spans="1:5" ht="15.75">
      <c r="A2286" s="16">
        <v>110.83624040461473</v>
      </c>
      <c r="B2286" s="15">
        <v>104.54552037669487</v>
      </c>
      <c r="C2286" s="15">
        <v>93.145892432266919</v>
      </c>
      <c r="D2286" s="15">
        <v>69.158185098848435</v>
      </c>
      <c r="E2286" s="15"/>
    </row>
    <row r="2287" spans="1:5" ht="15.75">
      <c r="A2287" s="16">
        <v>102.49046504447392</v>
      </c>
      <c r="B2287" s="15">
        <v>127.13364412818464</v>
      </c>
      <c r="C2287" s="15">
        <v>132.71450881524629</v>
      </c>
      <c r="D2287" s="15">
        <v>111.34532055118598</v>
      </c>
      <c r="E2287" s="15"/>
    </row>
    <row r="2288" spans="1:5" ht="15.75">
      <c r="A2288" s="16">
        <v>113.57526713576362</v>
      </c>
      <c r="B2288" s="15">
        <v>78.366129956583563</v>
      </c>
      <c r="C2288" s="15">
        <v>109.83874002565699</v>
      </c>
      <c r="D2288" s="15">
        <v>102.07272330834485</v>
      </c>
      <c r="E2288" s="15"/>
    </row>
    <row r="2289" spans="1:5" ht="15.75">
      <c r="A2289" s="16">
        <v>100.28147003101253</v>
      </c>
      <c r="B2289" s="15">
        <v>93.78762695002365</v>
      </c>
      <c r="C2289" s="15">
        <v>93.099830596747779</v>
      </c>
      <c r="D2289" s="15">
        <v>114.27022215017359</v>
      </c>
      <c r="E2289" s="15"/>
    </row>
    <row r="2290" spans="1:5" ht="15.75">
      <c r="A2290" s="16">
        <v>76.433528323752853</v>
      </c>
      <c r="B2290" s="15">
        <v>75.503202931690794</v>
      </c>
      <c r="C2290" s="15">
        <v>114.84123154244799</v>
      </c>
      <c r="D2290" s="15">
        <v>97.340454891372019</v>
      </c>
      <c r="E2290" s="15"/>
    </row>
    <row r="2291" spans="1:5" ht="15.75">
      <c r="A2291" s="16">
        <v>102.2114308638379</v>
      </c>
      <c r="B2291" s="15">
        <v>97.90870215528571</v>
      </c>
      <c r="C2291" s="15">
        <v>126.71296584480842</v>
      </c>
      <c r="D2291" s="15">
        <v>92.626728638981604</v>
      </c>
      <c r="E2291" s="15"/>
    </row>
    <row r="2292" spans="1:5" ht="15.75">
      <c r="A2292" s="16">
        <v>105.66899175285585</v>
      </c>
      <c r="B2292" s="15">
        <v>96.298779145490698</v>
      </c>
      <c r="C2292" s="15">
        <v>120.50958466068664</v>
      </c>
      <c r="D2292" s="15">
        <v>120.86847028618877</v>
      </c>
      <c r="E2292" s="15"/>
    </row>
    <row r="2293" spans="1:5" ht="15.75">
      <c r="A2293" s="16">
        <v>85.560070678388911</v>
      </c>
      <c r="B2293" s="15">
        <v>114.72047044239844</v>
      </c>
      <c r="C2293" s="15">
        <v>111.47396857280114</v>
      </c>
      <c r="D2293" s="15">
        <v>106.78888062805072</v>
      </c>
      <c r="E2293" s="15"/>
    </row>
    <row r="2294" spans="1:5" ht="15.75">
      <c r="A2294" s="16">
        <v>115.82914354554532</v>
      </c>
      <c r="B2294" s="15">
        <v>98.320287982721766</v>
      </c>
      <c r="C2294" s="15">
        <v>141.94609825572115</v>
      </c>
      <c r="D2294" s="15">
        <v>75.353929979945633</v>
      </c>
      <c r="E2294" s="15"/>
    </row>
    <row r="2295" spans="1:5" ht="15.75">
      <c r="A2295" s="16">
        <v>90.282382097973368</v>
      </c>
      <c r="B2295" s="15">
        <v>91.857532506713824</v>
      </c>
      <c r="C2295" s="15">
        <v>122.96503247728765</v>
      </c>
      <c r="D2295" s="15">
        <v>88.935641209280902</v>
      </c>
      <c r="E2295" s="15"/>
    </row>
    <row r="2296" spans="1:5" ht="15.75">
      <c r="A2296" s="16">
        <v>101.73308603720557</v>
      </c>
      <c r="B2296" s="15">
        <v>101.4778529351247</v>
      </c>
      <c r="C2296" s="15">
        <v>143.73126480814449</v>
      </c>
      <c r="D2296" s="15">
        <v>122.52005989814165</v>
      </c>
      <c r="E2296" s="15"/>
    </row>
    <row r="2297" spans="1:5" ht="15.75">
      <c r="A2297" s="16">
        <v>98.22262484519797</v>
      </c>
      <c r="B2297" s="15">
        <v>116.07389651513813</v>
      </c>
      <c r="C2297" s="15">
        <v>118.53210979137998</v>
      </c>
      <c r="D2297" s="15">
        <v>79.083854023940603</v>
      </c>
      <c r="E2297" s="15"/>
    </row>
    <row r="2298" spans="1:5" ht="15.75">
      <c r="A2298" s="16">
        <v>106.05251398584983</v>
      </c>
      <c r="B2298" s="15">
        <v>123.69707333230053</v>
      </c>
      <c r="C2298" s="15">
        <v>126.18975868998064</v>
      </c>
      <c r="D2298" s="15">
        <v>47.186243616982892</v>
      </c>
      <c r="E2298" s="15"/>
    </row>
    <row r="2299" spans="1:5" ht="15.75">
      <c r="A2299" s="16">
        <v>114.4991965531176</v>
      </c>
      <c r="B2299" s="15">
        <v>82.762515380471768</v>
      </c>
      <c r="C2299" s="15">
        <v>116.95523431678225</v>
      </c>
      <c r="D2299" s="15">
        <v>94.807291679791206</v>
      </c>
      <c r="E2299" s="15"/>
    </row>
    <row r="2300" spans="1:5" ht="15.75">
      <c r="A2300" s="16">
        <v>113.01404910813631</v>
      </c>
      <c r="B2300" s="15">
        <v>96.276751753583767</v>
      </c>
      <c r="C2300" s="15">
        <v>149.29572979420982</v>
      </c>
      <c r="D2300" s="15">
        <v>116.42621765006425</v>
      </c>
      <c r="E2300" s="15"/>
    </row>
    <row r="2301" spans="1:5" ht="15.75">
      <c r="A2301" s="16">
        <v>114.64383727923746</v>
      </c>
      <c r="B2301" s="15">
        <v>84.267509576483235</v>
      </c>
      <c r="C2301" s="15">
        <v>113.66098320747255</v>
      </c>
      <c r="D2301" s="15">
        <v>75.600971662572647</v>
      </c>
      <c r="E2301" s="15"/>
    </row>
    <row r="2302" spans="1:5" ht="15.75">
      <c r="A2302" s="16">
        <v>93.204054047680529</v>
      </c>
      <c r="B2302" s="15">
        <v>108.86633394372893</v>
      </c>
      <c r="C2302" s="15">
        <v>142.52645313832204</v>
      </c>
      <c r="D2302" s="15">
        <v>78.788451450327557</v>
      </c>
      <c r="E2302" s="15"/>
    </row>
    <row r="2303" spans="1:5" ht="15.75">
      <c r="A2303" s="16">
        <v>83.45101293011794</v>
      </c>
      <c r="B2303" s="15">
        <v>99.269319959410041</v>
      </c>
      <c r="C2303" s="15">
        <v>111.97155822308105</v>
      </c>
      <c r="D2303" s="15">
        <v>74.126807538482353</v>
      </c>
      <c r="E2303" s="15"/>
    </row>
    <row r="2304" spans="1:5" ht="15.75">
      <c r="A2304" s="16">
        <v>104.66659301156369</v>
      </c>
      <c r="B2304" s="15">
        <v>96.74169116781286</v>
      </c>
      <c r="C2304" s="15">
        <v>155.91256380179743</v>
      </c>
      <c r="D2304" s="15">
        <v>81.255166829868131</v>
      </c>
      <c r="E2304" s="15"/>
    </row>
    <row r="2305" spans="1:5" ht="15.75">
      <c r="A2305" s="16">
        <v>106.86133871769812</v>
      </c>
      <c r="B2305" s="15">
        <v>80.357199667338364</v>
      </c>
      <c r="C2305" s="15">
        <v>137.74989333544454</v>
      </c>
      <c r="D2305" s="15">
        <v>117.37578276885188</v>
      </c>
      <c r="E2305" s="15"/>
    </row>
    <row r="2306" spans="1:5" ht="15.75">
      <c r="A2306" s="16">
        <v>104.17255905838942</v>
      </c>
      <c r="B2306" s="15">
        <v>98.949862870034622</v>
      </c>
      <c r="C2306" s="15">
        <v>123.20976155323251</v>
      </c>
      <c r="D2306" s="15">
        <v>104.77995345707427</v>
      </c>
      <c r="E2306" s="15"/>
    </row>
    <row r="2307" spans="1:5" ht="15.75">
      <c r="A2307" s="16">
        <v>98.179234350857314</v>
      </c>
      <c r="B2307" s="15">
        <v>89.224534020166857</v>
      </c>
      <c r="C2307" s="15">
        <v>155.63003398989963</v>
      </c>
      <c r="D2307" s="15">
        <v>99.449317089784017</v>
      </c>
      <c r="E2307" s="15"/>
    </row>
    <row r="2308" spans="1:5" ht="15.75">
      <c r="A2308" s="16">
        <v>102.9905949197655</v>
      </c>
      <c r="B2308" s="15">
        <v>83.229685363141925</v>
      </c>
      <c r="C2308" s="15">
        <v>131.17386518582066</v>
      </c>
      <c r="D2308" s="15">
        <v>113.53307184152186</v>
      </c>
      <c r="E2308" s="15"/>
    </row>
    <row r="2309" spans="1:5" ht="15.75">
      <c r="A2309" s="16">
        <v>112.22585572679691</v>
      </c>
      <c r="B2309" s="15">
        <v>103.52746755953603</v>
      </c>
      <c r="C2309" s="15">
        <v>118.99376735536862</v>
      </c>
      <c r="D2309" s="15">
        <v>119.69757824866747</v>
      </c>
      <c r="E2309" s="15"/>
    </row>
    <row r="2310" spans="1:5" ht="15.75">
      <c r="A2310" s="16">
        <v>98.407972577382452</v>
      </c>
      <c r="B2310" s="15">
        <v>106.15833957783707</v>
      </c>
      <c r="C2310" s="15">
        <v>121.81290104616096</v>
      </c>
      <c r="D2310" s="15">
        <v>69.80885766265601</v>
      </c>
      <c r="E2310" s="15"/>
    </row>
    <row r="2311" spans="1:5" ht="15.75">
      <c r="A2311" s="16">
        <v>109.6599907567736</v>
      </c>
      <c r="B2311" s="15">
        <v>74.559649656185911</v>
      </c>
      <c r="C2311" s="15">
        <v>147.04835795376994</v>
      </c>
      <c r="D2311" s="15">
        <v>106.38693144739477</v>
      </c>
      <c r="E2311" s="15"/>
    </row>
    <row r="2312" spans="1:5" ht="15.75">
      <c r="A2312" s="16">
        <v>98.536697301517506</v>
      </c>
      <c r="B2312" s="15">
        <v>91.987591451021444</v>
      </c>
      <c r="C2312" s="15">
        <v>134.42035439888969</v>
      </c>
      <c r="D2312" s="15">
        <v>93.372892993562573</v>
      </c>
      <c r="E2312" s="15"/>
    </row>
    <row r="2313" spans="1:5" ht="15.75">
      <c r="A2313" s="16">
        <v>87.358946632298284</v>
      </c>
      <c r="B2313" s="15">
        <v>79.148406449212416</v>
      </c>
      <c r="C2313" s="15">
        <v>125.35343632109743</v>
      </c>
      <c r="D2313" s="15">
        <v>69.973644169670024</v>
      </c>
      <c r="E2313" s="15"/>
    </row>
    <row r="2314" spans="1:5" ht="15.75">
      <c r="A2314" s="16">
        <v>114.62819111435465</v>
      </c>
      <c r="B2314" s="15">
        <v>122.72202404159884</v>
      </c>
      <c r="C2314" s="15">
        <v>113.17106094353448</v>
      </c>
      <c r="D2314" s="15">
        <v>102.74030960332539</v>
      </c>
      <c r="E2314" s="15"/>
    </row>
    <row r="2315" spans="1:5" ht="15.75">
      <c r="A2315" s="16">
        <v>97.878460742811058</v>
      </c>
      <c r="B2315" s="15">
        <v>65.166423862058309</v>
      </c>
      <c r="C2315" s="15">
        <v>112.3478024183612</v>
      </c>
      <c r="D2315" s="15">
        <v>69.58570412320455</v>
      </c>
      <c r="E2315" s="15"/>
    </row>
    <row r="2316" spans="1:5" ht="15.75">
      <c r="A2316" s="16">
        <v>88.529659492286328</v>
      </c>
      <c r="B2316" s="15">
        <v>96.173006817798523</v>
      </c>
      <c r="C2316" s="15">
        <v>95.05719346396404</v>
      </c>
      <c r="D2316" s="15">
        <v>117.63686851873558</v>
      </c>
      <c r="E2316" s="15"/>
    </row>
    <row r="2317" spans="1:5" ht="15.75">
      <c r="A2317" s="16">
        <v>94.395967809481363</v>
      </c>
      <c r="B2317" s="15">
        <v>112.57965892870061</v>
      </c>
      <c r="C2317" s="15">
        <v>110.82190899464308</v>
      </c>
      <c r="D2317" s="15">
        <v>67.207429132457719</v>
      </c>
      <c r="E2317" s="15"/>
    </row>
    <row r="2318" spans="1:5" ht="15.75">
      <c r="A2318" s="16">
        <v>105.40321975284996</v>
      </c>
      <c r="B2318" s="15">
        <v>102.34906172502747</v>
      </c>
      <c r="C2318" s="15">
        <v>129.35515910664321</v>
      </c>
      <c r="D2318" s="15">
        <v>96.165455089624174</v>
      </c>
      <c r="E2318" s="15"/>
    </row>
    <row r="2319" spans="1:5" ht="15.75">
      <c r="A2319" s="16">
        <v>122.01011575883172</v>
      </c>
      <c r="B2319" s="15">
        <v>110.07220430022926</v>
      </c>
      <c r="C2319" s="15">
        <v>149.04149653731338</v>
      </c>
      <c r="D2319" s="15">
        <v>85.256119070925251</v>
      </c>
      <c r="E2319" s="15"/>
    </row>
    <row r="2320" spans="1:5" ht="15.75">
      <c r="A2320" s="16">
        <v>113.02547553484601</v>
      </c>
      <c r="B2320" s="15">
        <v>100.84553242919583</v>
      </c>
      <c r="C2320" s="15">
        <v>117.47004428906962</v>
      </c>
      <c r="D2320" s="15">
        <v>123.73627095184361</v>
      </c>
      <c r="E2320" s="15"/>
    </row>
    <row r="2321" spans="1:5" ht="15.75">
      <c r="A2321" s="16">
        <v>102.27269903729166</v>
      </c>
      <c r="B2321" s="15">
        <v>111.43599628804282</v>
      </c>
      <c r="C2321" s="15">
        <v>146.09484264625507</v>
      </c>
      <c r="D2321" s="15">
        <v>58.721124277502668</v>
      </c>
      <c r="E2321" s="15"/>
    </row>
    <row r="2322" spans="1:5" ht="15.75">
      <c r="A2322" s="16">
        <v>109.2355355678535</v>
      </c>
      <c r="B2322" s="15">
        <v>100.77282202363449</v>
      </c>
      <c r="C2322" s="15">
        <v>127.30203197890546</v>
      </c>
      <c r="D2322" s="15">
        <v>90.617166703202656</v>
      </c>
      <c r="E2322" s="15"/>
    </row>
    <row r="2323" spans="1:5" ht="15.75">
      <c r="A2323" s="16">
        <v>93.292863550465199</v>
      </c>
      <c r="B2323" s="15">
        <v>95.712280229696489</v>
      </c>
      <c r="C2323" s="15">
        <v>114.89458211815986</v>
      </c>
      <c r="D2323" s="15">
        <v>93.975056275161251</v>
      </c>
      <c r="E2323" s="15"/>
    </row>
    <row r="2324" spans="1:5" ht="15.75">
      <c r="A2324" s="16">
        <v>102.34917440835147</v>
      </c>
      <c r="B2324" s="15">
        <v>75.760103129204026</v>
      </c>
      <c r="C2324" s="15">
        <v>119.56449243058955</v>
      </c>
      <c r="D2324" s="15">
        <v>77.707693385127641</v>
      </c>
      <c r="E2324" s="15"/>
    </row>
    <row r="2325" spans="1:5" ht="15.75">
      <c r="A2325" s="16">
        <v>98.696221831664843</v>
      </c>
      <c r="B2325" s="15">
        <v>111.84209696492644</v>
      </c>
      <c r="C2325" s="15">
        <v>127.14677247143982</v>
      </c>
      <c r="D2325" s="15">
        <v>107.32030133028161</v>
      </c>
      <c r="E2325" s="15"/>
    </row>
    <row r="2326" spans="1:5" ht="15.75">
      <c r="A2326" s="16">
        <v>95.263134545865569</v>
      </c>
      <c r="B2326" s="15">
        <v>91.972734834632774</v>
      </c>
      <c r="C2326" s="15">
        <v>156.25383234334436</v>
      </c>
      <c r="D2326" s="15">
        <v>85.414278594703319</v>
      </c>
      <c r="E2326" s="15"/>
    </row>
    <row r="2327" spans="1:5" ht="15.75">
      <c r="A2327" s="16">
        <v>109.00281862752195</v>
      </c>
      <c r="B2327" s="15">
        <v>86.45201942025551</v>
      </c>
      <c r="C2327" s="15">
        <v>113.21740911095048</v>
      </c>
      <c r="D2327" s="15">
        <v>81.180849266650057</v>
      </c>
      <c r="E2327" s="15"/>
    </row>
    <row r="2328" spans="1:5" ht="15.75">
      <c r="A2328" s="16">
        <v>94.693748159562574</v>
      </c>
      <c r="B2328" s="15">
        <v>91.689917453072667</v>
      </c>
      <c r="C2328" s="15">
        <v>132.98131178684116</v>
      </c>
      <c r="D2328" s="15">
        <v>104.0248630252222</v>
      </c>
      <c r="E2328" s="15"/>
    </row>
    <row r="2329" spans="1:5" ht="15.75">
      <c r="A2329" s="16">
        <v>85.739643281107192</v>
      </c>
      <c r="B2329" s="15">
        <v>105.46298224313091</v>
      </c>
      <c r="C2329" s="15">
        <v>140.49883989037539</v>
      </c>
      <c r="D2329" s="15">
        <v>64.211038593077774</v>
      </c>
      <c r="E2329" s="15"/>
    </row>
    <row r="2330" spans="1:5" ht="15.75">
      <c r="A2330" s="16">
        <v>106.21672204425749</v>
      </c>
      <c r="B2330" s="15">
        <v>82.485015388249394</v>
      </c>
      <c r="C2330" s="15">
        <v>125.28039241602187</v>
      </c>
      <c r="D2330" s="15">
        <v>91.482127069815533</v>
      </c>
      <c r="E2330" s="15"/>
    </row>
    <row r="2331" spans="1:5" ht="15.75">
      <c r="A2331" s="16">
        <v>83.622344299419638</v>
      </c>
      <c r="B2331" s="15">
        <v>98.113173098289508</v>
      </c>
      <c r="C2331" s="15">
        <v>122.39321660542259</v>
      </c>
      <c r="D2331" s="15">
        <v>80.766261484973256</v>
      </c>
      <c r="E2331" s="15"/>
    </row>
    <row r="2332" spans="1:5" ht="15.75">
      <c r="A2332" s="16">
        <v>95.306712387957759</v>
      </c>
      <c r="B2332" s="15">
        <v>113.55951153865931</v>
      </c>
      <c r="C2332" s="15">
        <v>92.798482446659136</v>
      </c>
      <c r="D2332" s="15">
        <v>81.98156217179644</v>
      </c>
      <c r="E2332" s="15"/>
    </row>
    <row r="2333" spans="1:5" ht="15.75">
      <c r="A2333" s="16">
        <v>104.18039315454166</v>
      </c>
      <c r="B2333" s="15">
        <v>97.268944705439253</v>
      </c>
      <c r="C2333" s="15">
        <v>127.18587583629528</v>
      </c>
      <c r="D2333" s="15">
        <v>72.414618333232283</v>
      </c>
      <c r="E2333" s="15"/>
    </row>
    <row r="2334" spans="1:5" ht="15.75">
      <c r="A2334" s="16">
        <v>116.42706121756987</v>
      </c>
      <c r="B2334" s="15">
        <v>128.31942510982799</v>
      </c>
      <c r="C2334" s="15">
        <v>100.43288056414781</v>
      </c>
      <c r="D2334" s="15">
        <v>101.62599576910338</v>
      </c>
      <c r="E2334" s="15"/>
    </row>
    <row r="2335" spans="1:5" ht="15.75">
      <c r="A2335" s="16">
        <v>93.255644706408702</v>
      </c>
      <c r="B2335" s="15">
        <v>85.726429468115839</v>
      </c>
      <c r="C2335" s="15">
        <v>132.72777649178238</v>
      </c>
      <c r="D2335" s="15">
        <v>62.341236127457478</v>
      </c>
      <c r="E2335" s="15"/>
    </row>
    <row r="2336" spans="1:5" ht="15.75">
      <c r="A2336" s="16">
        <v>101.54364337879542</v>
      </c>
      <c r="B2336" s="15">
        <v>87.922363918499968</v>
      </c>
      <c r="C2336" s="15">
        <v>176.1114936790932</v>
      </c>
      <c r="D2336" s="15">
        <v>71.618848265308088</v>
      </c>
      <c r="E2336" s="15"/>
    </row>
    <row r="2337" spans="1:5" ht="15.75">
      <c r="A2337" s="16">
        <v>95.89513303288868</v>
      </c>
      <c r="B2337" s="15">
        <v>78.716691689271556</v>
      </c>
      <c r="C2337" s="15">
        <v>122.59665511149933</v>
      </c>
      <c r="D2337" s="15">
        <v>129.61188483635624</v>
      </c>
      <c r="E2337" s="15"/>
    </row>
    <row r="2338" spans="1:5" ht="15.75">
      <c r="A2338" s="16">
        <v>83.360161553605394</v>
      </c>
      <c r="B2338" s="15">
        <v>84.563780649779119</v>
      </c>
      <c r="C2338" s="15">
        <v>96.398604091154994</v>
      </c>
      <c r="D2338" s="15">
        <v>96.022575656269282</v>
      </c>
      <c r="E2338" s="15"/>
    </row>
    <row r="2339" spans="1:5" ht="15.75">
      <c r="A2339" s="16">
        <v>90.090399813539079</v>
      </c>
      <c r="B2339" s="15">
        <v>128.67430105416702</v>
      </c>
      <c r="C2339" s="15">
        <v>137.82510098079683</v>
      </c>
      <c r="D2339" s="15">
        <v>115.61418872103104</v>
      </c>
      <c r="E2339" s="15"/>
    </row>
    <row r="2340" spans="1:5" ht="15.75">
      <c r="A2340" s="16">
        <v>101.67671624208765</v>
      </c>
      <c r="B2340" s="15">
        <v>111.08167774913227</v>
      </c>
      <c r="C2340" s="15">
        <v>128.24351654660973</v>
      </c>
      <c r="D2340" s="15">
        <v>112.24811304274454</v>
      </c>
      <c r="E2340" s="15"/>
    </row>
    <row r="2341" spans="1:5" ht="15.75">
      <c r="A2341" s="16">
        <v>119.193302099211</v>
      </c>
      <c r="B2341" s="15">
        <v>103.47686327685892</v>
      </c>
      <c r="C2341" s="15">
        <v>124.27473399842484</v>
      </c>
      <c r="D2341" s="15">
        <v>104.11888102894409</v>
      </c>
      <c r="E2341" s="15"/>
    </row>
    <row r="2342" spans="1:5" ht="15.75">
      <c r="A2342" s="16">
        <v>103.20121732877965</v>
      </c>
      <c r="B2342" s="15">
        <v>90.970185599763909</v>
      </c>
      <c r="C2342" s="15">
        <v>129.90152803212709</v>
      </c>
      <c r="D2342" s="15">
        <v>62.895390902417603</v>
      </c>
      <c r="E2342" s="15"/>
    </row>
    <row r="2343" spans="1:5" ht="15.75">
      <c r="A2343" s="16">
        <v>102.25026212737589</v>
      </c>
      <c r="B2343" s="15">
        <v>98.450321363748117</v>
      </c>
      <c r="C2343" s="15">
        <v>84.358631483075897</v>
      </c>
      <c r="D2343" s="15">
        <v>56.926524289315239</v>
      </c>
      <c r="E2343" s="15"/>
    </row>
    <row r="2344" spans="1:5" ht="15.75">
      <c r="A2344" s="16">
        <v>94.521046980310075</v>
      </c>
      <c r="B2344" s="15">
        <v>94.741211406420689</v>
      </c>
      <c r="C2344" s="15">
        <v>146.0232738699915</v>
      </c>
      <c r="D2344" s="15">
        <v>101.72646621820149</v>
      </c>
      <c r="E2344" s="15"/>
    </row>
    <row r="2345" spans="1:5" ht="15.75">
      <c r="A2345" s="16">
        <v>86.682024019160053</v>
      </c>
      <c r="B2345" s="15">
        <v>91.476757340990389</v>
      </c>
      <c r="C2345" s="15">
        <v>83.871632735286994</v>
      </c>
      <c r="D2345" s="15">
        <v>113.59324496590375</v>
      </c>
      <c r="E2345" s="15"/>
    </row>
    <row r="2346" spans="1:5" ht="15.75">
      <c r="A2346" s="16">
        <v>89.789540185881833</v>
      </c>
      <c r="B2346" s="15">
        <v>95.112490330029686</v>
      </c>
      <c r="C2346" s="15">
        <v>106.54406293753595</v>
      </c>
      <c r="D2346" s="15">
        <v>91.734134997386718</v>
      </c>
      <c r="E2346" s="15"/>
    </row>
    <row r="2347" spans="1:5" ht="15.75">
      <c r="A2347" s="16">
        <v>108.68716829293703</v>
      </c>
      <c r="B2347" s="15">
        <v>119.37916063030798</v>
      </c>
      <c r="C2347" s="15">
        <v>129.30570251487552</v>
      </c>
      <c r="D2347" s="15">
        <v>91.903902893085387</v>
      </c>
      <c r="E2347" s="15"/>
    </row>
    <row r="2348" spans="1:5" ht="15.75">
      <c r="A2348" s="16">
        <v>85.433441186074788</v>
      </c>
      <c r="B2348" s="15">
        <v>100.39352207977572</v>
      </c>
      <c r="C2348" s="15">
        <v>105.04792663153353</v>
      </c>
      <c r="D2348" s="15">
        <v>92.817279276920317</v>
      </c>
      <c r="E2348" s="15"/>
    </row>
    <row r="2349" spans="1:5" ht="15.75">
      <c r="A2349" s="16">
        <v>101.74750206605268</v>
      </c>
      <c r="B2349" s="15">
        <v>48.202210131853462</v>
      </c>
      <c r="C2349" s="15">
        <v>138.85578994942307</v>
      </c>
      <c r="D2349" s="15">
        <v>93.886464274368109</v>
      </c>
      <c r="E2349" s="15"/>
    </row>
    <row r="2350" spans="1:5" ht="15.75">
      <c r="A2350" s="16">
        <v>99.263600191255819</v>
      </c>
      <c r="B2350" s="15">
        <v>79.842562534287254</v>
      </c>
      <c r="C2350" s="15">
        <v>89.503349230517415</v>
      </c>
      <c r="D2350" s="15">
        <v>90.881867438901054</v>
      </c>
      <c r="E2350" s="15"/>
    </row>
    <row r="2351" spans="1:5" ht="15.75">
      <c r="A2351" s="16">
        <v>97.891232983505461</v>
      </c>
      <c r="B2351" s="15">
        <v>113.76954996055701</v>
      </c>
      <c r="C2351" s="15">
        <v>126.34480592365662</v>
      </c>
      <c r="D2351" s="15">
        <v>69.908426341760332</v>
      </c>
      <c r="E2351" s="15"/>
    </row>
    <row r="2352" spans="1:5" ht="15.75">
      <c r="A2352" s="16">
        <v>92.456460588243772</v>
      </c>
      <c r="B2352" s="15">
        <v>95.247453028525797</v>
      </c>
      <c r="C2352" s="15">
        <v>103.76671937897299</v>
      </c>
      <c r="D2352" s="15">
        <v>64.667674561695776</v>
      </c>
      <c r="E2352" s="15"/>
    </row>
    <row r="2353" spans="1:5" ht="15.75">
      <c r="A2353" s="16">
        <v>106.04631037137437</v>
      </c>
      <c r="B2353" s="15">
        <v>114.09034490137628</v>
      </c>
      <c r="C2353" s="15">
        <v>135.36277714630387</v>
      </c>
      <c r="D2353" s="15">
        <v>122.29752347201952</v>
      </c>
      <c r="E2353" s="15"/>
    </row>
    <row r="2354" spans="1:5" ht="15.75">
      <c r="A2354" s="16">
        <v>99.919487998852219</v>
      </c>
      <c r="B2354" s="15">
        <v>100.30606312941472</v>
      </c>
      <c r="C2354" s="15">
        <v>122.61350303157883</v>
      </c>
      <c r="D2354" s="15">
        <v>102.54142813318481</v>
      </c>
      <c r="E2354" s="15"/>
    </row>
    <row r="2355" spans="1:5" ht="15.75">
      <c r="A2355" s="16">
        <v>104.08904546699773</v>
      </c>
      <c r="B2355" s="15">
        <v>107.15024708293299</v>
      </c>
      <c r="C2355" s="15">
        <v>135.38547468988895</v>
      </c>
      <c r="D2355" s="15">
        <v>71.129374873868301</v>
      </c>
      <c r="E2355" s="15"/>
    </row>
    <row r="2356" spans="1:5" ht="15.75">
      <c r="A2356" s="16">
        <v>86.566007383572696</v>
      </c>
      <c r="B2356" s="15">
        <v>118.90997135836869</v>
      </c>
      <c r="C2356" s="15">
        <v>128.60921950917827</v>
      </c>
      <c r="D2356" s="15">
        <v>91.487069352501749</v>
      </c>
      <c r="E2356" s="15"/>
    </row>
    <row r="2357" spans="1:5" ht="15.75">
      <c r="A2357" s="16">
        <v>96.320054715738479</v>
      </c>
      <c r="B2357" s="15">
        <v>108.38680759397903</v>
      </c>
      <c r="C2357" s="15">
        <v>134.53942717504788</v>
      </c>
      <c r="D2357" s="15">
        <v>75.18233317339309</v>
      </c>
      <c r="E2357" s="15"/>
    </row>
    <row r="2358" spans="1:5" ht="15.75">
      <c r="A2358" s="16">
        <v>104.73764516735287</v>
      </c>
      <c r="B2358" s="15">
        <v>119.25469075865749</v>
      </c>
      <c r="C2358" s="15">
        <v>143.73899003695669</v>
      </c>
      <c r="D2358" s="15">
        <v>61.607982626730973</v>
      </c>
      <c r="E2358" s="15"/>
    </row>
    <row r="2359" spans="1:5" ht="15.75">
      <c r="A2359" s="16">
        <v>99.51596010973276</v>
      </c>
      <c r="B2359" s="15">
        <v>102.36344200644112</v>
      </c>
      <c r="C2359" s="15">
        <v>145.8772565504546</v>
      </c>
      <c r="D2359" s="15">
        <v>109.60565225594223</v>
      </c>
      <c r="E2359" s="15"/>
    </row>
    <row r="2360" spans="1:5" ht="15.75">
      <c r="A2360" s="16">
        <v>84.490904255039823</v>
      </c>
      <c r="B2360" s="15">
        <v>73.254366554982653</v>
      </c>
      <c r="C2360" s="15">
        <v>121.85301119959604</v>
      </c>
      <c r="D2360" s="15">
        <v>73.700103680727125</v>
      </c>
      <c r="E2360" s="15"/>
    </row>
    <row r="2361" spans="1:5" ht="15.75">
      <c r="A2361" s="16">
        <v>95.766991179380057</v>
      </c>
      <c r="B2361" s="15">
        <v>86.139992781914998</v>
      </c>
      <c r="C2361" s="15">
        <v>133.39257288774888</v>
      </c>
      <c r="D2361" s="15">
        <v>82.29856475686006</v>
      </c>
      <c r="E2361" s="15"/>
    </row>
    <row r="2362" spans="1:5" ht="15.75">
      <c r="A2362" s="16">
        <v>94.108987866837879</v>
      </c>
      <c r="B2362" s="15">
        <v>112.80663147798577</v>
      </c>
      <c r="C2362" s="15">
        <v>135.1275997020366</v>
      </c>
      <c r="D2362" s="15">
        <v>92.098553839298347</v>
      </c>
      <c r="E2362" s="15"/>
    </row>
    <row r="2363" spans="1:5" ht="15.75">
      <c r="A2363" s="16">
        <v>98.290694571522863</v>
      </c>
      <c r="B2363" s="15">
        <v>121.42197203167484</v>
      </c>
      <c r="C2363" s="15">
        <v>90.781168976297977</v>
      </c>
      <c r="D2363" s="15">
        <v>103.48601241321944</v>
      </c>
      <c r="E2363" s="15"/>
    </row>
    <row r="2364" spans="1:5" ht="15.75">
      <c r="A2364" s="16">
        <v>94.065288490219245</v>
      </c>
      <c r="B2364" s="15">
        <v>101.32019211505963</v>
      </c>
      <c r="C2364" s="15">
        <v>105.09829085547153</v>
      </c>
      <c r="D2364" s="15">
        <v>101.68849380111169</v>
      </c>
      <c r="E2364" s="15"/>
    </row>
    <row r="2365" spans="1:5" ht="15.75">
      <c r="A2365" s="16">
        <v>78.081342889737471</v>
      </c>
      <c r="B2365" s="15">
        <v>90.405731337517636</v>
      </c>
      <c r="C2365" s="15">
        <v>129.85382162356132</v>
      </c>
      <c r="D2365" s="15">
        <v>54.55405529850168</v>
      </c>
      <c r="E2365" s="15"/>
    </row>
    <row r="2366" spans="1:5" ht="15.75">
      <c r="A2366" s="16">
        <v>101.55691199543639</v>
      </c>
      <c r="B2366" s="15">
        <v>71.437240850292483</v>
      </c>
      <c r="C2366" s="15">
        <v>148.84394592562558</v>
      </c>
      <c r="D2366" s="15">
        <v>107.5015384506969</v>
      </c>
      <c r="E2366" s="15"/>
    </row>
    <row r="2367" spans="1:5" ht="15.75">
      <c r="A2367" s="16">
        <v>109.32422288002499</v>
      </c>
      <c r="B2367" s="15">
        <v>91.827129649720973</v>
      </c>
      <c r="C2367" s="15">
        <v>138.39896537255072</v>
      </c>
      <c r="D2367" s="15">
        <v>85.300437165221865</v>
      </c>
      <c r="E2367" s="15"/>
    </row>
    <row r="2368" spans="1:5" ht="15.75">
      <c r="A2368" s="16">
        <v>100.13062302741673</v>
      </c>
      <c r="B2368" s="15">
        <v>92.01918091463881</v>
      </c>
      <c r="C2368" s="15">
        <v>107.38101505035615</v>
      </c>
      <c r="D2368" s="15">
        <v>91.051637835170141</v>
      </c>
      <c r="E2368" s="15"/>
    </row>
    <row r="2369" spans="1:5" ht="15.75">
      <c r="A2369" s="16">
        <v>83.203076462984882</v>
      </c>
      <c r="B2369" s="15">
        <v>119.67915000963671</v>
      </c>
      <c r="C2369" s="15">
        <v>89.121270057552238</v>
      </c>
      <c r="D2369" s="15">
        <v>119.36371930148084</v>
      </c>
      <c r="E2369" s="15"/>
    </row>
    <row r="2370" spans="1:5" ht="15.75">
      <c r="A2370" s="16">
        <v>99.990375199615755</v>
      </c>
      <c r="B2370" s="15">
        <v>97.973510229456906</v>
      </c>
      <c r="C2370" s="15">
        <v>147.0268944943939</v>
      </c>
      <c r="D2370" s="15">
        <v>98.01720772032354</v>
      </c>
      <c r="E2370" s="15"/>
    </row>
    <row r="2371" spans="1:5" ht="15.75">
      <c r="A2371" s="16">
        <v>110.74421488820576</v>
      </c>
      <c r="B2371" s="15">
        <v>91.888750945832953</v>
      </c>
      <c r="C2371" s="15">
        <v>109.14681034490172</v>
      </c>
      <c r="D2371" s="15">
        <v>103.69259114594911</v>
      </c>
      <c r="E2371" s="15"/>
    </row>
    <row r="2372" spans="1:5" ht="15.75">
      <c r="A2372" s="16">
        <v>118.04650539500585</v>
      </c>
      <c r="B2372" s="15">
        <v>94.393003392104902</v>
      </c>
      <c r="C2372" s="15">
        <v>102.70636589618789</v>
      </c>
      <c r="D2372" s="15">
        <v>98.902050910999151</v>
      </c>
      <c r="E2372" s="15"/>
    </row>
    <row r="2373" spans="1:5" ht="15.75">
      <c r="A2373" s="16">
        <v>90.577662360209388</v>
      </c>
      <c r="B2373" s="15">
        <v>87.11382293882366</v>
      </c>
      <c r="C2373" s="15">
        <v>133.66454322255663</v>
      </c>
      <c r="D2373" s="15">
        <v>58.844422535719332</v>
      </c>
      <c r="E2373" s="15"/>
    </row>
    <row r="2374" spans="1:5" ht="15.75">
      <c r="A2374" s="16">
        <v>99.303292822020239</v>
      </c>
      <c r="B2374" s="15">
        <v>121.91405439319283</v>
      </c>
      <c r="C2374" s="15">
        <v>108.43234003988869</v>
      </c>
      <c r="D2374" s="15">
        <v>46.971666678848578</v>
      </c>
      <c r="E2374" s="15"/>
    </row>
    <row r="2375" spans="1:5" ht="15.75">
      <c r="A2375" s="16">
        <v>111.24673201880455</v>
      </c>
      <c r="B2375" s="15">
        <v>121.84833518316509</v>
      </c>
      <c r="C2375" s="15">
        <v>126.39382018043079</v>
      </c>
      <c r="D2375" s="15">
        <v>104.63855157642001</v>
      </c>
      <c r="E2375" s="15"/>
    </row>
    <row r="2376" spans="1:5" ht="15.75">
      <c r="A2376" s="16">
        <v>104.14387269199779</v>
      </c>
      <c r="B2376" s="15">
        <v>104.21692872811263</v>
      </c>
      <c r="C2376" s="15">
        <v>145.4152696671315</v>
      </c>
      <c r="D2376" s="15">
        <v>79.463718450972465</v>
      </c>
      <c r="E2376" s="15"/>
    </row>
    <row r="2377" spans="1:5" ht="15.75">
      <c r="A2377" s="16">
        <v>122.24097276717885</v>
      </c>
      <c r="B2377" s="15">
        <v>142.83889829636678</v>
      </c>
      <c r="C2377" s="15">
        <v>109.96106568902633</v>
      </c>
      <c r="D2377" s="15">
        <v>119.99666261940547</v>
      </c>
      <c r="E2377" s="15"/>
    </row>
    <row r="2378" spans="1:5" ht="15.75">
      <c r="A2378" s="16">
        <v>90.4128838908548</v>
      </c>
      <c r="B2378" s="15">
        <v>103.39629415560694</v>
      </c>
      <c r="C2378" s="15">
        <v>98.072140359198556</v>
      </c>
      <c r="D2378" s="15">
        <v>98.802714487425192</v>
      </c>
      <c r="E2378" s="15"/>
    </row>
    <row r="2379" spans="1:5" ht="15.75">
      <c r="A2379" s="16">
        <v>85.909194121177279</v>
      </c>
      <c r="B2379" s="15">
        <v>102.31181129126412</v>
      </c>
      <c r="C2379" s="15">
        <v>156.42509857506184</v>
      </c>
      <c r="D2379" s="15">
        <v>56.571332694011289</v>
      </c>
      <c r="E2379" s="15"/>
    </row>
    <row r="2380" spans="1:5" ht="15.75">
      <c r="A2380" s="16">
        <v>107.95450307282408</v>
      </c>
      <c r="B2380" s="15">
        <v>72.492090455801872</v>
      </c>
      <c r="C2380" s="15">
        <v>105.64730580637729</v>
      </c>
      <c r="D2380" s="15">
        <v>80.767619855754447</v>
      </c>
      <c r="E2380" s="15"/>
    </row>
    <row r="2381" spans="1:5" ht="15.75">
      <c r="A2381" s="16">
        <v>103.01766467117659</v>
      </c>
      <c r="B2381" s="15">
        <v>83.010219935664509</v>
      </c>
      <c r="C2381" s="15">
        <v>126.75495854080623</v>
      </c>
      <c r="D2381" s="15">
        <v>76.234879590407445</v>
      </c>
      <c r="E2381" s="15"/>
    </row>
    <row r="2382" spans="1:5" ht="15.75">
      <c r="A2382" s="16">
        <v>89.706697201853558</v>
      </c>
      <c r="B2382" s="15">
        <v>98.269982990592553</v>
      </c>
      <c r="C2382" s="15">
        <v>118.99684793005463</v>
      </c>
      <c r="D2382" s="15">
        <v>99.643207356939456</v>
      </c>
      <c r="E2382" s="15"/>
    </row>
    <row r="2383" spans="1:5" ht="15.75">
      <c r="A2383" s="16">
        <v>108.46022009324088</v>
      </c>
      <c r="B2383" s="15">
        <v>91.850941736430514</v>
      </c>
      <c r="C2383" s="15">
        <v>118.27839508428042</v>
      </c>
      <c r="D2383" s="15">
        <v>106.70520650632511</v>
      </c>
      <c r="E2383" s="15"/>
    </row>
    <row r="2384" spans="1:5" ht="15.75">
      <c r="A2384" s="16">
        <v>89.702681536982709</v>
      </c>
      <c r="B2384" s="15">
        <v>121.61178975643452</v>
      </c>
      <c r="C2384" s="15">
        <v>128.67604648537281</v>
      </c>
      <c r="D2384" s="15">
        <v>83.351888096052562</v>
      </c>
      <c r="E2384" s="15"/>
    </row>
    <row r="2385" spans="1:5" ht="15.75">
      <c r="A2385" s="16">
        <v>110.73186853244579</v>
      </c>
      <c r="B2385" s="15">
        <v>94.740506641477396</v>
      </c>
      <c r="C2385" s="15">
        <v>126.99939668593743</v>
      </c>
      <c r="D2385" s="15">
        <v>88.302565032114444</v>
      </c>
      <c r="E2385" s="15"/>
    </row>
    <row r="2386" spans="1:5" ht="15.75">
      <c r="A2386" s="16">
        <v>104.29292900651035</v>
      </c>
      <c r="B2386" s="15">
        <v>80.800504561017306</v>
      </c>
      <c r="C2386" s="15">
        <v>109.96802701928345</v>
      </c>
      <c r="D2386" s="15">
        <v>51.549047306400553</v>
      </c>
      <c r="E2386" s="15"/>
    </row>
    <row r="2387" spans="1:5" ht="15.75">
      <c r="A2387" s="16">
        <v>116.44922090778778</v>
      </c>
      <c r="B2387" s="15">
        <v>96.257202058814073</v>
      </c>
      <c r="C2387" s="15">
        <v>82.702041972373763</v>
      </c>
      <c r="D2387" s="15">
        <v>76.413237879484086</v>
      </c>
      <c r="E2387" s="15"/>
    </row>
    <row r="2388" spans="1:5" ht="15.75">
      <c r="A2388" s="16">
        <v>98.365913449447362</v>
      </c>
      <c r="B2388" s="15">
        <v>93.931871810133316</v>
      </c>
      <c r="C2388" s="15">
        <v>142.63047105601458</v>
      </c>
      <c r="D2388" s="15">
        <v>113.58469553790087</v>
      </c>
      <c r="E2388" s="15"/>
    </row>
    <row r="2389" spans="1:5" ht="15.75">
      <c r="A2389" s="16">
        <v>97.408882182185152</v>
      </c>
      <c r="B2389" s="15">
        <v>128.51937050354536</v>
      </c>
      <c r="C2389" s="15">
        <v>122.82035582680919</v>
      </c>
      <c r="D2389" s="15">
        <v>89.100121358262641</v>
      </c>
      <c r="E2389" s="15"/>
    </row>
    <row r="2390" spans="1:5" ht="15.75">
      <c r="A2390" s="16">
        <v>109.17779163839327</v>
      </c>
      <c r="B2390" s="15">
        <v>105.68714897414679</v>
      </c>
      <c r="C2390" s="15">
        <v>160.24104925319307</v>
      </c>
      <c r="D2390" s="15">
        <v>51.292856947105747</v>
      </c>
      <c r="E2390" s="15"/>
    </row>
    <row r="2391" spans="1:5" ht="15.75">
      <c r="A2391" s="16">
        <v>84.310776592451475</v>
      </c>
      <c r="B2391" s="15">
        <v>91.779839179145029</v>
      </c>
      <c r="C2391" s="15">
        <v>70.583265584366472</v>
      </c>
      <c r="D2391" s="15">
        <v>69.115219389095728</v>
      </c>
      <c r="E2391" s="15"/>
    </row>
    <row r="2392" spans="1:5" ht="15.75">
      <c r="A2392" s="16">
        <v>94.47887202865104</v>
      </c>
      <c r="B2392" s="15">
        <v>102.63872601357207</v>
      </c>
      <c r="C2392" s="15">
        <v>123.59395109593265</v>
      </c>
      <c r="D2392" s="15">
        <v>83.384524787936698</v>
      </c>
      <c r="E2392" s="15"/>
    </row>
    <row r="2393" spans="1:5" ht="15.75">
      <c r="A2393" s="16">
        <v>98.182223875744512</v>
      </c>
      <c r="B2393" s="15">
        <v>101.10001010790484</v>
      </c>
      <c r="C2393" s="15">
        <v>137.45419619383483</v>
      </c>
      <c r="D2393" s="15">
        <v>82.399928026637781</v>
      </c>
      <c r="E2393" s="15"/>
    </row>
    <row r="2394" spans="1:5" ht="15.75">
      <c r="A2394" s="16">
        <v>113.8816620609532</v>
      </c>
      <c r="B2394" s="15">
        <v>92.873305295574937</v>
      </c>
      <c r="C2394" s="15">
        <v>124.19187804221679</v>
      </c>
      <c r="D2394" s="15">
        <v>87.290624218474022</v>
      </c>
      <c r="E2394" s="15"/>
    </row>
    <row r="2395" spans="1:5" ht="15.75">
      <c r="A2395" s="16">
        <v>97.163359177108077</v>
      </c>
      <c r="B2395" s="15">
        <v>79.322146372396674</v>
      </c>
      <c r="C2395" s="15">
        <v>144.02260906186939</v>
      </c>
      <c r="D2395" s="15">
        <v>84.624873862316008</v>
      </c>
      <c r="E2395" s="15"/>
    </row>
    <row r="2396" spans="1:5" ht="15.75">
      <c r="A2396" s="16">
        <v>93.657347173865446</v>
      </c>
      <c r="B2396" s="15">
        <v>93.786240868757886</v>
      </c>
      <c r="C2396" s="15">
        <v>119.59954799946217</v>
      </c>
      <c r="D2396" s="15">
        <v>82.06616110678624</v>
      </c>
      <c r="E2396" s="15"/>
    </row>
    <row r="2397" spans="1:5" ht="15.75">
      <c r="A2397" s="16">
        <v>94.260244908701907</v>
      </c>
      <c r="B2397" s="15">
        <v>95.319163832590448</v>
      </c>
      <c r="C2397" s="15">
        <v>164.07401594168505</v>
      </c>
      <c r="D2397" s="15">
        <v>80.164666055543421</v>
      </c>
      <c r="E2397" s="15"/>
    </row>
    <row r="2398" spans="1:5" ht="15.75">
      <c r="A2398" s="16">
        <v>87.644609976342736</v>
      </c>
      <c r="B2398" s="15">
        <v>100.45416772002227</v>
      </c>
      <c r="C2398" s="15">
        <v>134.55853561754907</v>
      </c>
      <c r="D2398" s="15">
        <v>87.385245555060465</v>
      </c>
      <c r="E2398" s="15"/>
    </row>
    <row r="2399" spans="1:5" ht="15.75">
      <c r="A2399" s="16">
        <v>109.19186669753458</v>
      </c>
      <c r="B2399" s="15">
        <v>110.47139856439117</v>
      </c>
      <c r="C2399" s="15">
        <v>126.59789834169146</v>
      </c>
      <c r="D2399" s="15">
        <v>115.08526703756274</v>
      </c>
      <c r="E2399" s="15"/>
    </row>
    <row r="2400" spans="1:5" ht="15.75">
      <c r="A2400" s="16">
        <v>105.08909982897876</v>
      </c>
      <c r="B2400" s="15">
        <v>88.498486463583959</v>
      </c>
      <c r="C2400" s="15">
        <v>91.030606966035066</v>
      </c>
      <c r="D2400" s="15">
        <v>80.283832691497992</v>
      </c>
      <c r="E2400" s="15"/>
    </row>
    <row r="2401" spans="1:5" ht="15.75">
      <c r="A2401" s="16">
        <v>90.218145286917206</v>
      </c>
      <c r="B2401" s="15">
        <v>124.44135507485612</v>
      </c>
      <c r="C2401" s="15">
        <v>129.60284667213386</v>
      </c>
      <c r="D2401" s="15">
        <v>101.31440580258868</v>
      </c>
      <c r="E2401" s="15"/>
    </row>
    <row r="2402" spans="1:5" ht="15.75">
      <c r="A2402" s="16">
        <v>94.739010283723246</v>
      </c>
      <c r="B2402" s="15">
        <v>96.062230788055558</v>
      </c>
      <c r="C2402" s="15">
        <v>101.97049604730637</v>
      </c>
      <c r="D2402" s="15">
        <v>87.614273977726498</v>
      </c>
      <c r="E2402" s="15"/>
    </row>
    <row r="2403" spans="1:5" ht="15.75">
      <c r="A2403" s="16">
        <v>95.521578507180038</v>
      </c>
      <c r="B2403" s="15">
        <v>86.797710298446873</v>
      </c>
      <c r="C2403" s="15">
        <v>120.13887873417275</v>
      </c>
      <c r="D2403" s="15">
        <v>90.347131690356264</v>
      </c>
      <c r="E2403" s="15"/>
    </row>
    <row r="2404" spans="1:5" ht="15.75">
      <c r="A2404" s="16">
        <v>106.57216399915228</v>
      </c>
      <c r="B2404" s="15">
        <v>104.6875098796022</v>
      </c>
      <c r="C2404" s="15">
        <v>118.30281332209438</v>
      </c>
      <c r="D2404" s="15">
        <v>91.486362437626667</v>
      </c>
      <c r="E2404" s="15"/>
    </row>
    <row r="2405" spans="1:5" ht="15.75">
      <c r="A2405" s="16">
        <v>92.568331490616629</v>
      </c>
      <c r="B2405" s="15">
        <v>68.762057599860782</v>
      </c>
      <c r="C2405" s="15">
        <v>124.52695680648276</v>
      </c>
      <c r="D2405" s="15">
        <v>77.435504157966761</v>
      </c>
      <c r="E2405" s="15"/>
    </row>
    <row r="2406" spans="1:5" ht="15.75">
      <c r="A2406" s="16">
        <v>111.53981231269086</v>
      </c>
      <c r="B2406" s="15">
        <v>92.574591618591739</v>
      </c>
      <c r="C2406" s="15">
        <v>130.18055791045526</v>
      </c>
      <c r="D2406" s="15">
        <v>71.801448934456857</v>
      </c>
      <c r="E2406" s="15"/>
    </row>
    <row r="2407" spans="1:5" ht="15.75">
      <c r="A2407" s="16">
        <v>116.17915925623947</v>
      </c>
      <c r="B2407" s="15">
        <v>114.31606590440992</v>
      </c>
      <c r="C2407" s="15">
        <v>106.80331051611915</v>
      </c>
      <c r="D2407" s="15">
        <v>101.25032763486388</v>
      </c>
      <c r="E2407" s="15"/>
    </row>
    <row r="2408" spans="1:5" ht="15.75">
      <c r="A2408" s="16">
        <v>96.457255643065309</v>
      </c>
      <c r="B2408" s="15">
        <v>79.23802086353362</v>
      </c>
      <c r="C2408" s="15">
        <v>113.10402812666212</v>
      </c>
      <c r="D2408" s="15">
        <v>117.27408426137345</v>
      </c>
      <c r="E2408" s="15"/>
    </row>
    <row r="2409" spans="1:5" ht="15.75">
      <c r="A2409" s="16">
        <v>96.214840480888597</v>
      </c>
      <c r="B2409" s="15">
        <v>91.392195484735339</v>
      </c>
      <c r="C2409" s="15">
        <v>112.15460575107841</v>
      </c>
      <c r="D2409" s="15">
        <v>97.341209523000316</v>
      </c>
      <c r="E2409" s="15"/>
    </row>
    <row r="2410" spans="1:5" ht="15.75">
      <c r="A2410" s="16">
        <v>94.29197531279101</v>
      </c>
      <c r="B2410" s="15">
        <v>87.601570331321454</v>
      </c>
      <c r="C2410" s="15">
        <v>115.68192653684264</v>
      </c>
      <c r="D2410" s="15">
        <v>88.326615586771595</v>
      </c>
      <c r="E2410" s="15"/>
    </row>
    <row r="2411" spans="1:5" ht="15.75">
      <c r="A2411" s="16">
        <v>116.64931067185194</v>
      </c>
      <c r="B2411" s="15">
        <v>69.291668339309354</v>
      </c>
      <c r="C2411" s="15">
        <v>95.936339529890802</v>
      </c>
      <c r="D2411" s="15">
        <v>82.806824090204145</v>
      </c>
      <c r="E2411" s="15"/>
    </row>
    <row r="2412" spans="1:5" ht="15.75">
      <c r="A2412" s="16">
        <v>102.50286028884261</v>
      </c>
      <c r="B2412" s="15">
        <v>78.087017419426275</v>
      </c>
      <c r="C2412" s="15">
        <v>115.8484740919107</v>
      </c>
      <c r="D2412" s="15">
        <v>69.689678046790959</v>
      </c>
      <c r="E2412" s="15"/>
    </row>
    <row r="2413" spans="1:5" ht="15.75">
      <c r="A2413" s="16">
        <v>93.686607121077259</v>
      </c>
      <c r="B2413" s="15">
        <v>79.622233230202255</v>
      </c>
      <c r="C2413" s="15">
        <v>100.31262133364862</v>
      </c>
      <c r="D2413" s="15">
        <v>122.90180823283094</v>
      </c>
      <c r="E2413" s="15"/>
    </row>
    <row r="2414" spans="1:5" ht="15.75">
      <c r="A2414" s="16">
        <v>109.01294541284869</v>
      </c>
      <c r="B2414" s="15">
        <v>90.717880090500103</v>
      </c>
      <c r="C2414" s="15">
        <v>124.10220870814328</v>
      </c>
      <c r="D2414" s="15">
        <v>77.633247080404999</v>
      </c>
      <c r="E2414" s="15"/>
    </row>
    <row r="2415" spans="1:5" ht="15.75">
      <c r="A2415" s="16">
        <v>103.86987022656626</v>
      </c>
      <c r="B2415" s="15">
        <v>98.23360247319215</v>
      </c>
      <c r="C2415" s="15">
        <v>126.66174436657798</v>
      </c>
      <c r="D2415" s="15">
        <v>92.580666746732732</v>
      </c>
      <c r="E2415" s="15"/>
    </row>
    <row r="2416" spans="1:5" ht="15.75">
      <c r="A2416" s="16">
        <v>98.094021150535582</v>
      </c>
      <c r="B2416" s="15">
        <v>108.85944190449095</v>
      </c>
      <c r="C2416" s="15">
        <v>91.104097962136166</v>
      </c>
      <c r="D2416" s="15">
        <v>66.278762374145117</v>
      </c>
      <c r="E2416" s="15"/>
    </row>
    <row r="2417" spans="1:5" ht="15.75">
      <c r="A2417" s="16">
        <v>78.19665117964405</v>
      </c>
      <c r="B2417" s="15">
        <v>82.954309576228979</v>
      </c>
      <c r="C2417" s="15">
        <v>114.51344855183834</v>
      </c>
      <c r="D2417" s="15">
        <v>73.637518986350869</v>
      </c>
      <c r="E2417" s="15"/>
    </row>
    <row r="2418" spans="1:5" ht="15.75">
      <c r="A2418" s="16">
        <v>83.465773002478727</v>
      </c>
      <c r="B2418" s="15">
        <v>112.43878384067898</v>
      </c>
      <c r="C2418" s="15">
        <v>121.10156312602385</v>
      </c>
      <c r="D2418" s="15">
        <v>81.75425580561182</v>
      </c>
      <c r="E2418" s="15"/>
    </row>
    <row r="2419" spans="1:5" ht="15.75">
      <c r="A2419" s="16">
        <v>91.255975748828178</v>
      </c>
      <c r="B2419" s="15">
        <v>98.873529606754573</v>
      </c>
      <c r="C2419" s="15">
        <v>131.99242939447799</v>
      </c>
      <c r="D2419" s="15">
        <v>97.357282614188989</v>
      </c>
      <c r="E2419" s="15"/>
    </row>
    <row r="2420" spans="1:5" ht="15.75">
      <c r="A2420" s="16">
        <v>78.492276679787665</v>
      </c>
      <c r="B2420" s="15">
        <v>119.72345386985808</v>
      </c>
      <c r="C2420" s="15">
        <v>115.36624903252459</v>
      </c>
      <c r="D2420" s="15">
        <v>106.69162460519601</v>
      </c>
      <c r="E2420" s="15"/>
    </row>
    <row r="2421" spans="1:5" ht="15.75">
      <c r="A2421" s="16">
        <v>84.473218029847885</v>
      </c>
      <c r="B2421" s="15">
        <v>81.965512008173391</v>
      </c>
      <c r="C2421" s="15">
        <v>136.41301473211911</v>
      </c>
      <c r="D2421" s="15">
        <v>50.787673554913226</v>
      </c>
      <c r="E2421" s="15"/>
    </row>
    <row r="2422" spans="1:5" ht="15.75">
      <c r="A2422" s="16">
        <v>96.721286832155329</v>
      </c>
      <c r="B2422" s="15">
        <v>109.42281842853276</v>
      </c>
      <c r="C2422" s="15">
        <v>119.2690743334083</v>
      </c>
      <c r="D2422" s="15">
        <v>73.923261762507764</v>
      </c>
      <c r="E2422" s="15"/>
    </row>
    <row r="2423" spans="1:5" ht="15.75">
      <c r="A2423" s="16">
        <v>89.140130423123765</v>
      </c>
      <c r="B2423" s="15">
        <v>108.38267944806148</v>
      </c>
      <c r="C2423" s="15">
        <v>113.95215159084273</v>
      </c>
      <c r="D2423" s="15">
        <v>99.00257616872068</v>
      </c>
      <c r="E2423" s="15"/>
    </row>
    <row r="2424" spans="1:5" ht="15.75">
      <c r="A2424" s="16">
        <v>112.1770994772703</v>
      </c>
      <c r="B2424" s="15">
        <v>70.913934599707318</v>
      </c>
      <c r="C2424" s="15">
        <v>166.59002226939492</v>
      </c>
      <c r="D2424" s="15">
        <v>95.545739722331291</v>
      </c>
      <c r="E2424" s="15"/>
    </row>
    <row r="2425" spans="1:5" ht="15.75">
      <c r="A2425" s="16">
        <v>122.2165391438125</v>
      </c>
      <c r="B2425" s="15">
        <v>96.132597704416867</v>
      </c>
      <c r="C2425" s="15">
        <v>141.42074000262141</v>
      </c>
      <c r="D2425" s="15">
        <v>71.509707264544886</v>
      </c>
      <c r="E2425" s="15"/>
    </row>
    <row r="2426" spans="1:5" ht="15.75">
      <c r="A2426" s="16">
        <v>106.87869116705997</v>
      </c>
      <c r="B2426" s="15">
        <v>116.46226958811781</v>
      </c>
      <c r="C2426" s="15">
        <v>129.43069026969169</v>
      </c>
      <c r="D2426" s="15">
        <v>107.49791638605757</v>
      </c>
      <c r="E2426" s="15"/>
    </row>
    <row r="2427" spans="1:5" ht="15.75">
      <c r="A2427" s="16">
        <v>121.33511667034327</v>
      </c>
      <c r="B2427" s="15">
        <v>116.96098474923247</v>
      </c>
      <c r="C2427" s="15">
        <v>121.08254280162214</v>
      </c>
      <c r="D2427" s="15">
        <v>35.029550050273883</v>
      </c>
      <c r="E2427" s="15"/>
    </row>
    <row r="2428" spans="1:5" ht="15.75">
      <c r="A2428" s="16">
        <v>93.670709458882584</v>
      </c>
      <c r="B2428" s="15">
        <v>111.51530843273463</v>
      </c>
      <c r="C2428" s="15">
        <v>120.2885437420548</v>
      </c>
      <c r="D2428" s="15">
        <v>63.629278865482775</v>
      </c>
      <c r="E2428" s="15"/>
    </row>
    <row r="2429" spans="1:5" ht="15.75">
      <c r="A2429" s="16">
        <v>89.644375748042648</v>
      </c>
      <c r="B2429" s="15">
        <v>90.897326939176537</v>
      </c>
      <c r="C2429" s="15">
        <v>145.67481337292634</v>
      </c>
      <c r="D2429" s="15">
        <v>54.138878465869311</v>
      </c>
      <c r="E2429" s="15"/>
    </row>
    <row r="2430" spans="1:5" ht="15.75">
      <c r="A2430" s="16">
        <v>104.89292501757177</v>
      </c>
      <c r="B2430" s="15">
        <v>60.124336201005235</v>
      </c>
      <c r="C2430" s="15">
        <v>76.568617703179598</v>
      </c>
      <c r="D2430" s="15">
        <v>76.548535738402279</v>
      </c>
      <c r="E2430" s="15"/>
    </row>
    <row r="2431" spans="1:5" ht="15.75">
      <c r="A2431" s="16">
        <v>104.34035850116743</v>
      </c>
      <c r="B2431" s="15">
        <v>107.52271232198609</v>
      </c>
      <c r="C2431" s="15">
        <v>129.00183116469179</v>
      </c>
      <c r="D2431" s="15">
        <v>75.688096609758304</v>
      </c>
      <c r="E2431" s="15"/>
    </row>
    <row r="2432" spans="1:5" ht="15.75">
      <c r="A2432" s="16">
        <v>94.990134672065096</v>
      </c>
      <c r="B2432" s="15">
        <v>127.54811725526451</v>
      </c>
      <c r="C2432" s="15">
        <v>130.07508151358707</v>
      </c>
      <c r="D2432" s="15">
        <v>115.63270419404716</v>
      </c>
      <c r="E2432" s="15"/>
    </row>
    <row r="2433" spans="1:5" ht="15.75">
      <c r="A2433" s="16">
        <v>110.24399756303751</v>
      </c>
      <c r="B2433" s="15">
        <v>78.567751896036953</v>
      </c>
      <c r="C2433" s="15">
        <v>103.94270636073202</v>
      </c>
      <c r="D2433" s="15">
        <v>99.661573617373733</v>
      </c>
      <c r="E2433" s="15"/>
    </row>
    <row r="2434" spans="1:5" ht="15.75">
      <c r="A2434" s="16">
        <v>85.397813210227014</v>
      </c>
      <c r="B2434" s="15">
        <v>129.55852547583504</v>
      </c>
      <c r="C2434" s="15">
        <v>137.52738277512435</v>
      </c>
      <c r="D2434" s="15">
        <v>83.361338294486131</v>
      </c>
      <c r="E2434" s="15"/>
    </row>
    <row r="2435" spans="1:5" ht="15.75">
      <c r="A2435" s="16">
        <v>102.52377485693955</v>
      </c>
      <c r="B2435" s="15">
        <v>114.97130568722582</v>
      </c>
      <c r="C2435" s="15">
        <v>129.16406435790009</v>
      </c>
      <c r="D2435" s="15">
        <v>72.442832467265816</v>
      </c>
      <c r="E2435" s="15"/>
    </row>
    <row r="2436" spans="1:5" ht="15.75">
      <c r="A2436" s="16">
        <v>97.850835427527727</v>
      </c>
      <c r="B2436" s="15">
        <v>105.01967437338635</v>
      </c>
      <c r="C2436" s="15">
        <v>131.46736288448437</v>
      </c>
      <c r="D2436" s="15">
        <v>88.293785075342157</v>
      </c>
      <c r="E2436" s="15"/>
    </row>
    <row r="2437" spans="1:5" ht="15.75">
      <c r="A2437" s="16">
        <v>94.719562834035287</v>
      </c>
      <c r="B2437" s="15">
        <v>72.307523109634531</v>
      </c>
      <c r="C2437" s="15">
        <v>88.22802280537303</v>
      </c>
      <c r="D2437" s="15">
        <v>103.76164046292615</v>
      </c>
      <c r="E2437" s="15"/>
    </row>
    <row r="2438" spans="1:5" ht="15.75">
      <c r="A2438" s="16">
        <v>84.168800121835829</v>
      </c>
      <c r="B2438" s="15">
        <v>85.075399176253086</v>
      </c>
      <c r="C2438" s="15">
        <v>112.25790543117</v>
      </c>
      <c r="D2438" s="15">
        <v>75.036928801841896</v>
      </c>
      <c r="E2438" s="15"/>
    </row>
    <row r="2439" spans="1:5" ht="15.75">
      <c r="A2439" s="16">
        <v>108.78351722144544</v>
      </c>
      <c r="B2439" s="15">
        <v>101.50211997146243</v>
      </c>
      <c r="C2439" s="15">
        <v>112.89716825735354</v>
      </c>
      <c r="D2439" s="15">
        <v>106.91146841154477</v>
      </c>
      <c r="E2439" s="15"/>
    </row>
    <row r="2440" spans="1:5" ht="15.75">
      <c r="A2440" s="16">
        <v>90.46175921489521</v>
      </c>
      <c r="B2440" s="15">
        <v>71.023384432697867</v>
      </c>
      <c r="C2440" s="15">
        <v>161.60052311020081</v>
      </c>
      <c r="D2440" s="15">
        <v>58.98106940265393</v>
      </c>
      <c r="E2440" s="15"/>
    </row>
    <row r="2441" spans="1:5" ht="15.75">
      <c r="A2441" s="16">
        <v>87.919086287917025</v>
      </c>
      <c r="B2441" s="15">
        <v>127.78199059429198</v>
      </c>
      <c r="C2441" s="15">
        <v>130.55745300451918</v>
      </c>
      <c r="D2441" s="15">
        <v>118.60576346024345</v>
      </c>
      <c r="E2441" s="15"/>
    </row>
    <row r="2442" spans="1:5" ht="15.75">
      <c r="A2442" s="16">
        <v>97.016569570149613</v>
      </c>
      <c r="B2442" s="15">
        <v>88.850332455058378</v>
      </c>
      <c r="C2442" s="15">
        <v>102.23739874084572</v>
      </c>
      <c r="D2442" s="15">
        <v>96.733621801467962</v>
      </c>
      <c r="E2442" s="15"/>
    </row>
    <row r="2443" spans="1:5" ht="15.75">
      <c r="A2443" s="16">
        <v>112.0238772207415</v>
      </c>
      <c r="B2443" s="15">
        <v>128.13411291518264</v>
      </c>
      <c r="C2443" s="15">
        <v>113.45790603923547</v>
      </c>
      <c r="D2443" s="15">
        <v>100.64514685834638</v>
      </c>
      <c r="E2443" s="15"/>
    </row>
    <row r="2444" spans="1:5" ht="15.75">
      <c r="A2444" s="16">
        <v>101.89977990817169</v>
      </c>
      <c r="B2444" s="15">
        <v>89.751920874056168</v>
      </c>
      <c r="C2444" s="15">
        <v>134.84707368022555</v>
      </c>
      <c r="D2444" s="15">
        <v>85.078005707009652</v>
      </c>
      <c r="E2444" s="15"/>
    </row>
    <row r="2445" spans="1:5" ht="15.75">
      <c r="A2445" s="16">
        <v>109.89965115093128</v>
      </c>
      <c r="B2445" s="15">
        <v>84.90426158807054</v>
      </c>
      <c r="C2445" s="15">
        <v>138.35047854803975</v>
      </c>
      <c r="D2445" s="15">
        <v>88.288933624545507</v>
      </c>
      <c r="E2445" s="15"/>
    </row>
    <row r="2446" spans="1:5" ht="15.75">
      <c r="A2446" s="16">
        <v>100.28690681122612</v>
      </c>
      <c r="B2446" s="15">
        <v>103.42300791334083</v>
      </c>
      <c r="C2446" s="15">
        <v>102.41537515492496</v>
      </c>
      <c r="D2446" s="15">
        <v>124.20961943727207</v>
      </c>
      <c r="E2446" s="15"/>
    </row>
    <row r="2447" spans="1:5" ht="15.75">
      <c r="A2447" s="16">
        <v>98.495227362013793</v>
      </c>
      <c r="B2447" s="15">
        <v>84.693175441435642</v>
      </c>
      <c r="C2447" s="15">
        <v>105.57222515104172</v>
      </c>
      <c r="D2447" s="15">
        <v>104.72165602445784</v>
      </c>
      <c r="E2447" s="15"/>
    </row>
    <row r="2448" spans="1:5" ht="15.75">
      <c r="A2448" s="16">
        <v>93.077834407728233</v>
      </c>
      <c r="B2448" s="15">
        <v>134.33296192730495</v>
      </c>
      <c r="C2448" s="15">
        <v>165.46879453736665</v>
      </c>
      <c r="D2448" s="15">
        <v>92.554644673901976</v>
      </c>
      <c r="E2448" s="15"/>
    </row>
    <row r="2449" spans="1:5" ht="15.75">
      <c r="A2449" s="16">
        <v>93.046276760992441</v>
      </c>
      <c r="B2449" s="15">
        <v>99.265232600492936</v>
      </c>
      <c r="C2449" s="15">
        <v>135.55191009093051</v>
      </c>
      <c r="D2449" s="15">
        <v>89.511072670438807</v>
      </c>
      <c r="E2449" s="15"/>
    </row>
    <row r="2450" spans="1:5" ht="15.75">
      <c r="A2450" s="16">
        <v>92.019354379891638</v>
      </c>
      <c r="B2450" s="15">
        <v>115.03827520770074</v>
      </c>
      <c r="C2450" s="15">
        <v>95.594731182535497</v>
      </c>
      <c r="D2450" s="15">
        <v>90.620424347326889</v>
      </c>
      <c r="E2450" s="15"/>
    </row>
    <row r="2451" spans="1:5" ht="15.75">
      <c r="A2451" s="16">
        <v>94.993320316382324</v>
      </c>
      <c r="B2451" s="15">
        <v>98.402591647248983</v>
      </c>
      <c r="C2451" s="15">
        <v>148.13013937283017</v>
      </c>
      <c r="D2451" s="15">
        <v>69.961110035740148</v>
      </c>
      <c r="E2451" s="15"/>
    </row>
    <row r="2452" spans="1:5" ht="15.75">
      <c r="A2452" s="16">
        <v>103.00795587253333</v>
      </c>
      <c r="B2452" s="15">
        <v>105.12623065424123</v>
      </c>
      <c r="C2452" s="15">
        <v>135.14532562167005</v>
      </c>
      <c r="D2452" s="15">
        <v>101.80250545085414</v>
      </c>
      <c r="E2452" s="15"/>
    </row>
    <row r="2453" spans="1:5" ht="15.75">
      <c r="A2453" s="16">
        <v>97.534649839252552</v>
      </c>
      <c r="B2453" s="15">
        <v>91.053852290605164</v>
      </c>
      <c r="C2453" s="15">
        <v>93.173353049797925</v>
      </c>
      <c r="D2453" s="15">
        <v>58.035420657324721</v>
      </c>
      <c r="E2453" s="15"/>
    </row>
    <row r="2454" spans="1:5" ht="15.75">
      <c r="A2454" s="16">
        <v>100.39070310285183</v>
      </c>
      <c r="B2454" s="15">
        <v>141.68414063505566</v>
      </c>
      <c r="C2454" s="15">
        <v>139.31259004207277</v>
      </c>
      <c r="D2454" s="15">
        <v>77.685625798471847</v>
      </c>
      <c r="E2454" s="15"/>
    </row>
    <row r="2455" spans="1:5" ht="15.75">
      <c r="A2455" s="16">
        <v>102.45613299480851</v>
      </c>
      <c r="B2455" s="15">
        <v>100.57545549501015</v>
      </c>
      <c r="C2455" s="15">
        <v>112.21906209164558</v>
      </c>
      <c r="D2455" s="15">
        <v>84.991075737099209</v>
      </c>
      <c r="E2455" s="15"/>
    </row>
    <row r="2456" spans="1:5" ht="15.75">
      <c r="A2456" s="16">
        <v>98.420790167784844</v>
      </c>
      <c r="B2456" s="15">
        <v>95.315301853707979</v>
      </c>
      <c r="C2456" s="15">
        <v>135.89061982893327</v>
      </c>
      <c r="D2456" s="15">
        <v>82.433743046044583</v>
      </c>
      <c r="E2456" s="15"/>
    </row>
    <row r="2457" spans="1:5" ht="15.75">
      <c r="A2457" s="16">
        <v>113.28817906653512</v>
      </c>
      <c r="B2457" s="15">
        <v>104.55799080236829</v>
      </c>
      <c r="C2457" s="15">
        <v>139.03708671634831</v>
      </c>
      <c r="D2457" s="15">
        <v>106.29684905831596</v>
      </c>
      <c r="E2457" s="15"/>
    </row>
    <row r="2458" spans="1:5" ht="15.75">
      <c r="A2458" s="16">
        <v>88.272197619323833</v>
      </c>
      <c r="B2458" s="15">
        <v>121.90845614632053</v>
      </c>
      <c r="C2458" s="15">
        <v>112.15446706655143</v>
      </c>
      <c r="D2458" s="15">
        <v>47.230352834196765</v>
      </c>
      <c r="E2458" s="15"/>
    </row>
    <row r="2459" spans="1:5" ht="15.75">
      <c r="A2459" s="16">
        <v>122.27028018342025</v>
      </c>
      <c r="B2459" s="15">
        <v>105.27439014123843</v>
      </c>
      <c r="C2459" s="15">
        <v>134.5891192287695</v>
      </c>
      <c r="D2459" s="15">
        <v>88.132287118816066</v>
      </c>
      <c r="E2459" s="15"/>
    </row>
    <row r="2460" spans="1:5" ht="15.75">
      <c r="A2460" s="16">
        <v>80.564575013175954</v>
      </c>
      <c r="B2460" s="15">
        <v>99.051239582598782</v>
      </c>
      <c r="C2460" s="15">
        <v>142.96750241914538</v>
      </c>
      <c r="D2460" s="15">
        <v>123.58176240684884</v>
      </c>
      <c r="E2460" s="15"/>
    </row>
    <row r="2461" spans="1:5" ht="15.75">
      <c r="A2461" s="16">
        <v>104.4620741050494</v>
      </c>
      <c r="B2461" s="15">
        <v>102.52233145957348</v>
      </c>
      <c r="C2461" s="15">
        <v>133.50955444918213</v>
      </c>
      <c r="D2461" s="15">
        <v>78.476795177385839</v>
      </c>
      <c r="E2461" s="15"/>
    </row>
    <row r="2462" spans="1:5" ht="15.75">
      <c r="A2462" s="16">
        <v>83.701650295216723</v>
      </c>
      <c r="B2462" s="15">
        <v>80.244661830710129</v>
      </c>
      <c r="C2462" s="15">
        <v>103.17094914470317</v>
      </c>
      <c r="D2462" s="15">
        <v>86.993214503797844</v>
      </c>
      <c r="E2462" s="15"/>
    </row>
    <row r="2463" spans="1:5" ht="15.75">
      <c r="A2463" s="16">
        <v>87.47764034658303</v>
      </c>
      <c r="B2463" s="15">
        <v>109.56847372728475</v>
      </c>
      <c r="C2463" s="15">
        <v>139.49119838523529</v>
      </c>
      <c r="D2463" s="15">
        <v>85.925766904500733</v>
      </c>
      <c r="E2463" s="15"/>
    </row>
    <row r="2464" spans="1:5" ht="15.75">
      <c r="A2464" s="16">
        <v>91.469068242963658</v>
      </c>
      <c r="B2464" s="15">
        <v>119.22797782455632</v>
      </c>
      <c r="C2464" s="15">
        <v>84.600872438250008</v>
      </c>
      <c r="D2464" s="15">
        <v>89.001154331191401</v>
      </c>
      <c r="E2464" s="15"/>
    </row>
    <row r="2465" spans="1:5" ht="15.75">
      <c r="A2465" s="16">
        <v>89.588843871700874</v>
      </c>
      <c r="B2465" s="15">
        <v>98.274516931701328</v>
      </c>
      <c r="C2465" s="15">
        <v>134.75465581436765</v>
      </c>
      <c r="D2465" s="15">
        <v>96.052859672403201</v>
      </c>
      <c r="E2465" s="15"/>
    </row>
    <row r="2466" spans="1:5" ht="15.75">
      <c r="A2466" s="16">
        <v>99.181593691133685</v>
      </c>
      <c r="B2466" s="15">
        <v>116.04755565517735</v>
      </c>
      <c r="C2466" s="15">
        <v>131.50865182590223</v>
      </c>
      <c r="D2466" s="15">
        <v>110.85102416982409</v>
      </c>
      <c r="E2466" s="15"/>
    </row>
    <row r="2467" spans="1:5" ht="15.75">
      <c r="A2467" s="16">
        <v>82.579601306440509</v>
      </c>
      <c r="B2467" s="15">
        <v>103.19580613839321</v>
      </c>
      <c r="C2467" s="15">
        <v>112.63167463150694</v>
      </c>
      <c r="D2467" s="15">
        <v>129.3376043054252</v>
      </c>
      <c r="E2467" s="15"/>
    </row>
    <row r="2468" spans="1:5" ht="15.75">
      <c r="A2468" s="16">
        <v>119.38730217941043</v>
      </c>
      <c r="B2468" s="15">
        <v>80.786902076033584</v>
      </c>
      <c r="C2468" s="15">
        <v>138.87257112180009</v>
      </c>
      <c r="D2468" s="15">
        <v>135.36610853817024</v>
      </c>
      <c r="E2468" s="15"/>
    </row>
    <row r="2469" spans="1:5" ht="15.75">
      <c r="A2469" s="16">
        <v>102.99707629957879</v>
      </c>
      <c r="B2469" s="15">
        <v>108.47141397753148</v>
      </c>
      <c r="C2469" s="15">
        <v>139.16857188491463</v>
      </c>
      <c r="D2469" s="15">
        <v>79.339054820655974</v>
      </c>
      <c r="E2469" s="15"/>
    </row>
    <row r="2470" spans="1:5" ht="15.75">
      <c r="A2470" s="16">
        <v>97.583144401403388</v>
      </c>
      <c r="B2470" s="15">
        <v>101.23665909040938</v>
      </c>
      <c r="C2470" s="15">
        <v>98.840394213203808</v>
      </c>
      <c r="D2470" s="15">
        <v>92.641578595481633</v>
      </c>
      <c r="E2470" s="15"/>
    </row>
    <row r="2471" spans="1:5" ht="15.75">
      <c r="A2471" s="16">
        <v>117.36483417931822</v>
      </c>
      <c r="B2471" s="15">
        <v>82.013028624066919</v>
      </c>
      <c r="C2471" s="15">
        <v>131.75353404759562</v>
      </c>
      <c r="D2471" s="15">
        <v>73.264292132483888</v>
      </c>
      <c r="E2471" s="15"/>
    </row>
    <row r="2472" spans="1:5" ht="15.75">
      <c r="A2472" s="16">
        <v>90.99767297977337</v>
      </c>
      <c r="B2472" s="15">
        <v>81.684106078660079</v>
      </c>
      <c r="C2472" s="15">
        <v>90.151729801766578</v>
      </c>
      <c r="D2472" s="15">
        <v>71.109260844201572</v>
      </c>
      <c r="E2472" s="15"/>
    </row>
    <row r="2473" spans="1:5" ht="15.75">
      <c r="A2473" s="16">
        <v>98.024621253875921</v>
      </c>
      <c r="B2473" s="15">
        <v>102.19673076088611</v>
      </c>
      <c r="C2473" s="15">
        <v>115.73976532066013</v>
      </c>
      <c r="D2473" s="15">
        <v>134.48871608674153</v>
      </c>
      <c r="E2473" s="15"/>
    </row>
    <row r="2474" spans="1:5" ht="15.75">
      <c r="A2474" s="16">
        <v>107.30391887049109</v>
      </c>
      <c r="B2474" s="15">
        <v>83.546096589208219</v>
      </c>
      <c r="C2474" s="15">
        <v>107.94699321235726</v>
      </c>
      <c r="D2474" s="15">
        <v>115.42500252185164</v>
      </c>
      <c r="E2474" s="15"/>
    </row>
    <row r="2475" spans="1:5" ht="15.75">
      <c r="A2475" s="16">
        <v>100.85335404199327</v>
      </c>
      <c r="B2475" s="15">
        <v>123.99296356199443</v>
      </c>
      <c r="C2475" s="15">
        <v>106.51386673956722</v>
      </c>
      <c r="D2475" s="15">
        <v>53.123830939460959</v>
      </c>
      <c r="E2475" s="15"/>
    </row>
    <row r="2476" spans="1:5" ht="15.75">
      <c r="A2476" s="16">
        <v>103.88934794551687</v>
      </c>
      <c r="B2476" s="15">
        <v>71.20247123569925</v>
      </c>
      <c r="C2476" s="15">
        <v>133.96052876121303</v>
      </c>
      <c r="D2476" s="15">
        <v>98.399591862835223</v>
      </c>
      <c r="E2476" s="15"/>
    </row>
    <row r="2477" spans="1:5" ht="15.75">
      <c r="A2477" s="16">
        <v>103.04313610786267</v>
      </c>
      <c r="B2477" s="15">
        <v>96.816112025527445</v>
      </c>
      <c r="C2477" s="15">
        <v>115.45868739387402</v>
      </c>
      <c r="D2477" s="15">
        <v>118.98224930198467</v>
      </c>
      <c r="E2477" s="15"/>
    </row>
    <row r="2478" spans="1:5" ht="15.75">
      <c r="A2478" s="16">
        <v>100.53378544552629</v>
      </c>
      <c r="B2478" s="15">
        <v>100.83655103850333</v>
      </c>
      <c r="C2478" s="15">
        <v>94.030615818246588</v>
      </c>
      <c r="D2478" s="15">
        <v>46.97356168086344</v>
      </c>
      <c r="E2478" s="15"/>
    </row>
    <row r="2479" spans="1:5" ht="15.75">
      <c r="A2479" s="16">
        <v>93.458828864731913</v>
      </c>
      <c r="B2479" s="15">
        <v>90.972890496720993</v>
      </c>
      <c r="C2479" s="15">
        <v>123.77065911736054</v>
      </c>
      <c r="D2479" s="15">
        <v>83.56258191651591</v>
      </c>
      <c r="E2479" s="15"/>
    </row>
    <row r="2480" spans="1:5" ht="15.75">
      <c r="A2480" s="16">
        <v>114.17261162458772</v>
      </c>
      <c r="B2480" s="15">
        <v>73.097685176526284</v>
      </c>
      <c r="C2480" s="15">
        <v>106.35150020266906</v>
      </c>
      <c r="D2480" s="15">
        <v>102.99520000797315</v>
      </c>
      <c r="E2480" s="15"/>
    </row>
    <row r="2481" spans="1:5" ht="15.75">
      <c r="A2481" s="16">
        <v>94.502915389261943</v>
      </c>
      <c r="B2481" s="15">
        <v>117.72898218433738</v>
      </c>
      <c r="C2481" s="15">
        <v>125.6597237635674</v>
      </c>
      <c r="D2481" s="15">
        <v>109.98698674672482</v>
      </c>
      <c r="E2481" s="15"/>
    </row>
    <row r="2482" spans="1:5" ht="15.75">
      <c r="A2482" s="16">
        <v>88.801945458078535</v>
      </c>
      <c r="B2482" s="15">
        <v>119.68342679336388</v>
      </c>
      <c r="C2482" s="15">
        <v>108.77495831204556</v>
      </c>
      <c r="D2482" s="15">
        <v>71.102506482623085</v>
      </c>
      <c r="E2482" s="15"/>
    </row>
    <row r="2483" spans="1:5" ht="15.75">
      <c r="A2483" s="16">
        <v>95.755345549611093</v>
      </c>
      <c r="B2483" s="15">
        <v>99.53279462977207</v>
      </c>
      <c r="C2483" s="15">
        <v>141.95205264696256</v>
      </c>
      <c r="D2483" s="15">
        <v>119.04768891890285</v>
      </c>
      <c r="E2483" s="15"/>
    </row>
    <row r="2484" spans="1:5" ht="15.75">
      <c r="A2484" s="16">
        <v>92.696239418108917</v>
      </c>
      <c r="B2484" s="15">
        <v>101.22882810214264</v>
      </c>
      <c r="C2484" s="15">
        <v>154.71126924641112</v>
      </c>
      <c r="D2484" s="15">
        <v>72.245816232600646</v>
      </c>
      <c r="E2484" s="15"/>
    </row>
    <row r="2485" spans="1:5" ht="15.75">
      <c r="A2485" s="16">
        <v>101.81372705668537</v>
      </c>
      <c r="B2485" s="15">
        <v>105.51934612363425</v>
      </c>
      <c r="C2485" s="15">
        <v>133.65725624158244</v>
      </c>
      <c r="D2485" s="15">
        <v>110.62272587853386</v>
      </c>
      <c r="E2485" s="15"/>
    </row>
    <row r="2486" spans="1:5" ht="15.75">
      <c r="A2486" s="16">
        <v>99.079367926498207</v>
      </c>
      <c r="B2486" s="15">
        <v>86.490314895263509</v>
      </c>
      <c r="C2486" s="15">
        <v>104.36964372548232</v>
      </c>
      <c r="D2486" s="15">
        <v>114.01148844573186</v>
      </c>
      <c r="E2486" s="15"/>
    </row>
    <row r="2487" spans="1:5" ht="15.75">
      <c r="A2487" s="16">
        <v>111.93004246147211</v>
      </c>
      <c r="B2487" s="15">
        <v>88.182004839558203</v>
      </c>
      <c r="C2487" s="15">
        <v>112.9890915653732</v>
      </c>
      <c r="D2487" s="15">
        <v>90.168927879921057</v>
      </c>
      <c r="E2487" s="15"/>
    </row>
    <row r="2488" spans="1:5" ht="15.75">
      <c r="A2488" s="16">
        <v>112.45903173841612</v>
      </c>
      <c r="B2488" s="15">
        <v>110.048282050235</v>
      </c>
      <c r="C2488" s="15">
        <v>134.1014026888331</v>
      </c>
      <c r="D2488" s="15">
        <v>50.340150080506874</v>
      </c>
      <c r="E2488" s="15"/>
    </row>
    <row r="2489" spans="1:5" ht="15.75">
      <c r="A2489" s="16">
        <v>106.83655947258899</v>
      </c>
      <c r="B2489" s="15">
        <v>106.66829491274257</v>
      </c>
      <c r="C2489" s="15">
        <v>131.54527036511467</v>
      </c>
      <c r="D2489" s="15">
        <v>78.425159229658448</v>
      </c>
      <c r="E2489" s="15"/>
    </row>
    <row r="2490" spans="1:5" ht="15.75">
      <c r="A2490" s="16">
        <v>106.05605061073788</v>
      </c>
      <c r="B2490" s="15">
        <v>118.96454132673853</v>
      </c>
      <c r="C2490" s="15">
        <v>102.34185175889934</v>
      </c>
      <c r="D2490" s="15">
        <v>111.27485626645353</v>
      </c>
      <c r="E2490" s="15"/>
    </row>
    <row r="2491" spans="1:5" ht="15.75">
      <c r="A2491" s="16">
        <v>102.53119610931662</v>
      </c>
      <c r="B2491" s="15">
        <v>78.369781971480279</v>
      </c>
      <c r="C2491" s="15">
        <v>122.52252800960264</v>
      </c>
      <c r="D2491" s="15">
        <v>142.13690622927402</v>
      </c>
      <c r="E2491" s="15"/>
    </row>
    <row r="2492" spans="1:5" ht="15.75">
      <c r="A2492" s="16">
        <v>97.832651061514753</v>
      </c>
      <c r="B2492" s="15">
        <v>79.659420706269657</v>
      </c>
      <c r="C2492" s="15">
        <v>109.42767002283063</v>
      </c>
      <c r="D2492" s="15">
        <v>105.60873839444298</v>
      </c>
      <c r="E2492" s="15"/>
    </row>
    <row r="2493" spans="1:5" ht="15.75">
      <c r="A2493" s="16">
        <v>85.529133026716408</v>
      </c>
      <c r="B2493" s="15">
        <v>102.98818077379792</v>
      </c>
      <c r="C2493" s="15">
        <v>97.19681043404762</v>
      </c>
      <c r="D2493" s="15">
        <v>114.18159613695025</v>
      </c>
      <c r="E2493" s="15"/>
    </row>
    <row r="2494" spans="1:5" ht="15.75">
      <c r="A2494" s="16">
        <v>99.46942766919733</v>
      </c>
      <c r="B2494" s="15">
        <v>80.350132056258872</v>
      </c>
      <c r="C2494" s="15">
        <v>128.03283378477772</v>
      </c>
      <c r="D2494" s="15">
        <v>98.163020907838927</v>
      </c>
      <c r="E2494" s="15"/>
    </row>
    <row r="2495" spans="1:5" ht="15.75">
      <c r="A2495" s="16">
        <v>110.4736295519956</v>
      </c>
      <c r="B2495" s="15">
        <v>102.05266816783478</v>
      </c>
      <c r="C2495" s="15">
        <v>128.26776078626381</v>
      </c>
      <c r="D2495" s="15">
        <v>100.51607206694371</v>
      </c>
      <c r="E2495" s="15"/>
    </row>
    <row r="2496" spans="1:5" ht="15.75">
      <c r="A2496" s="16">
        <v>110.24695007603782</v>
      </c>
      <c r="B2496" s="15">
        <v>110.90101965081658</v>
      </c>
      <c r="C2496" s="15">
        <v>125.10795205438399</v>
      </c>
      <c r="D2496" s="15">
        <v>100.67297734750582</v>
      </c>
      <c r="E2496" s="15"/>
    </row>
    <row r="2497" spans="1:5" ht="15.75">
      <c r="A2497" s="16">
        <v>92.716626396543234</v>
      </c>
      <c r="B2497" s="15">
        <v>151.15041067875836</v>
      </c>
      <c r="C2497" s="15">
        <v>147.02104182231892</v>
      </c>
      <c r="D2497" s="15">
        <v>92.230930561873947</v>
      </c>
      <c r="E2497" s="15"/>
    </row>
    <row r="2498" spans="1:5" ht="15.75">
      <c r="A2498" s="16">
        <v>112.22276906023012</v>
      </c>
      <c r="B2498" s="15">
        <v>111.39673692782139</v>
      </c>
      <c r="C2498" s="15">
        <v>110.13099285947305</v>
      </c>
      <c r="D2498" s="15">
        <v>120.00781125255457</v>
      </c>
      <c r="E2498" s="15"/>
    </row>
    <row r="2499" spans="1:5" ht="15.75">
      <c r="A2499" s="16">
        <v>105.98950365630913</v>
      </c>
      <c r="B2499" s="15">
        <v>92.401692134563973</v>
      </c>
      <c r="C2499" s="15">
        <v>149.88124536484406</v>
      </c>
      <c r="D2499" s="15">
        <v>101.82909086458949</v>
      </c>
      <c r="E2499" s="15"/>
    </row>
    <row r="2500" spans="1:5" ht="15.75">
      <c r="A2500" s="16">
        <v>94.476167985311577</v>
      </c>
      <c r="B2500" s="15">
        <v>86.940230910136052</v>
      </c>
      <c r="C2500" s="15">
        <v>98.933779900085028</v>
      </c>
      <c r="D2500" s="15">
        <v>88.003272035598457</v>
      </c>
      <c r="E2500" s="15"/>
    </row>
    <row r="2501" spans="1:5" ht="15.75">
      <c r="A2501" s="16">
        <v>115.9299811236906</v>
      </c>
      <c r="B2501" s="15">
        <v>100.44854087821022</v>
      </c>
      <c r="C2501" s="15">
        <v>140.18036646851897</v>
      </c>
      <c r="D2501" s="15">
        <v>92.589900022153415</v>
      </c>
      <c r="E2501" s="15"/>
    </row>
    <row r="2502" spans="1:5" ht="15.75">
      <c r="A2502" s="16">
        <v>100.54297058446195</v>
      </c>
      <c r="B2502" s="15">
        <v>103.76579874006211</v>
      </c>
      <c r="C2502" s="15">
        <v>132.66959882833476</v>
      </c>
      <c r="D2502" s="15">
        <v>86.878324825767095</v>
      </c>
      <c r="E2502" s="15"/>
    </row>
    <row r="2503" spans="1:5" ht="15.75">
      <c r="A2503" s="16">
        <v>86.523951203338356</v>
      </c>
      <c r="B2503" s="15">
        <v>123.61678065534534</v>
      </c>
      <c r="C2503" s="15">
        <v>126.06877741138192</v>
      </c>
      <c r="D2503" s="15">
        <v>57.800627054297138</v>
      </c>
      <c r="E2503" s="15"/>
    </row>
    <row r="2504" spans="1:5" ht="15.75">
      <c r="A2504" s="16">
        <v>107.39583607702343</v>
      </c>
      <c r="B2504" s="15">
        <v>104.83943377426499</v>
      </c>
      <c r="C2504" s="15">
        <v>126.38843548345449</v>
      </c>
      <c r="D2504" s="15">
        <v>92.800717032935154</v>
      </c>
      <c r="E2504" s="15"/>
    </row>
    <row r="2505" spans="1:5" ht="15.75">
      <c r="A2505" s="16">
        <v>97.908152262908743</v>
      </c>
      <c r="B2505" s="15">
        <v>117.76239505775834</v>
      </c>
      <c r="C2505" s="15">
        <v>117.37642671352546</v>
      </c>
      <c r="D2505" s="15">
        <v>81.978795035189478</v>
      </c>
      <c r="E2505" s="15"/>
    </row>
    <row r="2506" spans="1:5" ht="15.75">
      <c r="A2506" s="16">
        <v>84.686920427094492</v>
      </c>
      <c r="B2506" s="15">
        <v>121.89347577422041</v>
      </c>
      <c r="C2506" s="15">
        <v>111.95484906222077</v>
      </c>
      <c r="D2506" s="15">
        <v>96.471594185578624</v>
      </c>
      <c r="E2506" s="15"/>
    </row>
    <row r="2507" spans="1:5" ht="15.75">
      <c r="A2507" s="16">
        <v>108.08377452125342</v>
      </c>
      <c r="B2507" s="15">
        <v>71.978298972999255</v>
      </c>
      <c r="C2507" s="15">
        <v>108.00001322292587</v>
      </c>
      <c r="D2507" s="15">
        <v>80.112216707254902</v>
      </c>
      <c r="E2507" s="15"/>
    </row>
    <row r="2508" spans="1:5" ht="15.75">
      <c r="A2508" s="16">
        <v>103.69857498219517</v>
      </c>
      <c r="B2508" s="15">
        <v>93.855441547623286</v>
      </c>
      <c r="C2508" s="15">
        <v>130.51722628364928</v>
      </c>
      <c r="D2508" s="15">
        <v>69.798202025430101</v>
      </c>
      <c r="E2508" s="15"/>
    </row>
    <row r="2509" spans="1:5" ht="15.75">
      <c r="A2509" s="16">
        <v>92.770878456923356</v>
      </c>
      <c r="B2509" s="15">
        <v>96.710536267642055</v>
      </c>
      <c r="C2509" s="15">
        <v>134.23491754978158</v>
      </c>
      <c r="D2509" s="15">
        <v>144.57683003039392</v>
      </c>
      <c r="E2509" s="15"/>
    </row>
    <row r="2510" spans="1:5" ht="15.75">
      <c r="A2510" s="16">
        <v>90.390508834025241</v>
      </c>
      <c r="B2510" s="15">
        <v>110.52277043467598</v>
      </c>
      <c r="C2510" s="15">
        <v>112.27484977218296</v>
      </c>
      <c r="D2510" s="15">
        <v>96.02758600738639</v>
      </c>
      <c r="E2510" s="15"/>
    </row>
    <row r="2511" spans="1:5" ht="15.75">
      <c r="A2511" s="16">
        <v>110.58246879006219</v>
      </c>
      <c r="B2511" s="15">
        <v>90.315693006749598</v>
      </c>
      <c r="C2511" s="15">
        <v>134.85965818953218</v>
      </c>
      <c r="D2511" s="15">
        <v>62.491038251442887</v>
      </c>
      <c r="E2511" s="15"/>
    </row>
    <row r="2512" spans="1:5" ht="15.75">
      <c r="A2512" s="16">
        <v>99.285306752312863</v>
      </c>
      <c r="B2512" s="15">
        <v>109.68226468597777</v>
      </c>
      <c r="C2512" s="15">
        <v>129.93650999417241</v>
      </c>
      <c r="D2512" s="15">
        <v>51.304121581216577</v>
      </c>
      <c r="E2512" s="15"/>
    </row>
    <row r="2513" spans="1:5" ht="15.75">
      <c r="A2513" s="16">
        <v>92.585341466650561</v>
      </c>
      <c r="B2513" s="15">
        <v>99.408710827026425</v>
      </c>
      <c r="C2513" s="15">
        <v>148.96152619883765</v>
      </c>
      <c r="D2513" s="15">
        <v>74.900911963146655</v>
      </c>
      <c r="E2513" s="15"/>
    </row>
    <row r="2514" spans="1:5" ht="15.75">
      <c r="A2514" s="16">
        <v>110.15400627795771</v>
      </c>
      <c r="B2514" s="15">
        <v>93.482158662033044</v>
      </c>
      <c r="C2514" s="15">
        <v>153.69143843279289</v>
      </c>
      <c r="D2514" s="15">
        <v>85.442297500355835</v>
      </c>
      <c r="E2514" s="15"/>
    </row>
    <row r="2515" spans="1:5" ht="15.75">
      <c r="A2515" s="16">
        <v>97.124278183406432</v>
      </c>
      <c r="B2515" s="15">
        <v>85.800372671207015</v>
      </c>
      <c r="C2515" s="15">
        <v>122.22328623818726</v>
      </c>
      <c r="D2515" s="15">
        <v>121.50666413371027</v>
      </c>
      <c r="E2515" s="15"/>
    </row>
    <row r="2516" spans="1:5" ht="15.75">
      <c r="A2516" s="16">
        <v>126.6123515433776</v>
      </c>
      <c r="B2516" s="15">
        <v>87.568580031933152</v>
      </c>
      <c r="C2516" s="15">
        <v>109.61958321974521</v>
      </c>
      <c r="D2516" s="15">
        <v>91.397883738642349</v>
      </c>
      <c r="E2516" s="15"/>
    </row>
    <row r="2517" spans="1:5" ht="15.75">
      <c r="A2517" s="16">
        <v>118.1379416062839</v>
      </c>
      <c r="B2517" s="15">
        <v>105.83978377443373</v>
      </c>
      <c r="C2517" s="15">
        <v>133.90348354565731</v>
      </c>
      <c r="D2517" s="15">
        <v>87.585859425678336</v>
      </c>
      <c r="E2517" s="15"/>
    </row>
    <row r="2518" spans="1:5" ht="15.75">
      <c r="A2518" s="16">
        <v>93.438979872593109</v>
      </c>
      <c r="B2518" s="15">
        <v>76.088636915847019</v>
      </c>
      <c r="C2518" s="15">
        <v>117.99226062996695</v>
      </c>
      <c r="D2518" s="15">
        <v>66.520434885296709</v>
      </c>
      <c r="E2518" s="15"/>
    </row>
    <row r="2519" spans="1:5" ht="15.75">
      <c r="A2519" s="16">
        <v>111.64419402132921</v>
      </c>
      <c r="B2519" s="15">
        <v>109.26644133181753</v>
      </c>
      <c r="C2519" s="15">
        <v>136.41669155717864</v>
      </c>
      <c r="D2519" s="15">
        <v>135.04437035866204</v>
      </c>
      <c r="E2519" s="15"/>
    </row>
    <row r="2520" spans="1:5" ht="15.75">
      <c r="A2520" s="16">
        <v>109.97360678209702</v>
      </c>
      <c r="B2520" s="15">
        <v>96.632084677713692</v>
      </c>
      <c r="C2520" s="15">
        <v>103.56766888191373</v>
      </c>
      <c r="D2520" s="15">
        <v>89.373330841601728</v>
      </c>
      <c r="E2520" s="15"/>
    </row>
    <row r="2521" spans="1:5" ht="15.75">
      <c r="A2521" s="16">
        <v>97.326900386752868</v>
      </c>
      <c r="B2521" s="15">
        <v>88.60717543135479</v>
      </c>
      <c r="C2521" s="15">
        <v>108.95055795328403</v>
      </c>
      <c r="D2521" s="15">
        <v>42.289998602944934</v>
      </c>
      <c r="E2521" s="15"/>
    </row>
    <row r="2522" spans="1:5" ht="15.75">
      <c r="A2522" s="16">
        <v>92.444769746015254</v>
      </c>
      <c r="B2522" s="15">
        <v>90.247417455350387</v>
      </c>
      <c r="C2522" s="15">
        <v>151.52040260475133</v>
      </c>
      <c r="D2522" s="15">
        <v>122.64827339715225</v>
      </c>
      <c r="E2522" s="15"/>
    </row>
    <row r="2523" spans="1:5" ht="15.75">
      <c r="A2523" s="16">
        <v>98.629695503296944</v>
      </c>
      <c r="B2523" s="15">
        <v>86.478726167035802</v>
      </c>
      <c r="C2523" s="15">
        <v>155.1732318603797</v>
      </c>
      <c r="D2523" s="15">
        <v>90.954168609079034</v>
      </c>
      <c r="E2523" s="15"/>
    </row>
    <row r="2524" spans="1:5" ht="15.75">
      <c r="A2524" s="16">
        <v>103.49391158218282</v>
      </c>
      <c r="B2524" s="15">
        <v>94.863941072310354</v>
      </c>
      <c r="C2524" s="15">
        <v>125.49040224633359</v>
      </c>
      <c r="D2524" s="15">
        <v>121.34156658155462</v>
      </c>
      <c r="E2524" s="15"/>
    </row>
    <row r="2525" spans="1:5" ht="15.75">
      <c r="A2525" s="16">
        <v>116.33731402202443</v>
      </c>
      <c r="B2525" s="15">
        <v>123.39195128027427</v>
      </c>
      <c r="C2525" s="15">
        <v>145.37136386426255</v>
      </c>
      <c r="D2525" s="15">
        <v>77.358614441641294</v>
      </c>
      <c r="E2525" s="15"/>
    </row>
    <row r="2526" spans="1:5" ht="15.75">
      <c r="A2526" s="16">
        <v>97.835761965632173</v>
      </c>
      <c r="B2526" s="15">
        <v>92.543273885132749</v>
      </c>
      <c r="C2526" s="15">
        <v>117.68243453065566</v>
      </c>
      <c r="D2526" s="15">
        <v>78.201149016200588</v>
      </c>
      <c r="E2526" s="15"/>
    </row>
    <row r="2527" spans="1:5" ht="15.75">
      <c r="A2527" s="16">
        <v>105.22580604697964</v>
      </c>
      <c r="B2527" s="15">
        <v>81.187133078037732</v>
      </c>
      <c r="C2527" s="15">
        <v>97.558037301132572</v>
      </c>
      <c r="D2527" s="15">
        <v>90.777031246778961</v>
      </c>
      <c r="E2527" s="15"/>
    </row>
    <row r="2528" spans="1:5" ht="15.75">
      <c r="A2528" s="16">
        <v>94.163107006500013</v>
      </c>
      <c r="B2528" s="15">
        <v>94.641739239995104</v>
      </c>
      <c r="C2528" s="15">
        <v>118.00761695673714</v>
      </c>
      <c r="D2528" s="15">
        <v>70.697040896368435</v>
      </c>
      <c r="E2528" s="15"/>
    </row>
    <row r="2529" spans="1:5" ht="15.75">
      <c r="A2529" s="16">
        <v>85.975039111536944</v>
      </c>
      <c r="B2529" s="15">
        <v>112.67448413219086</v>
      </c>
      <c r="C2529" s="15">
        <v>109.23462708070133</v>
      </c>
      <c r="D2529" s="15">
        <v>130.95827480791513</v>
      </c>
      <c r="E2529" s="15"/>
    </row>
    <row r="2530" spans="1:5" ht="15.75">
      <c r="A2530" s="16">
        <v>78.574761889547062</v>
      </c>
      <c r="B2530" s="15">
        <v>108.24281548074168</v>
      </c>
      <c r="C2530" s="15">
        <v>125.06675484139009</v>
      </c>
      <c r="D2530" s="15">
        <v>109.38736488848235</v>
      </c>
      <c r="E2530" s="15"/>
    </row>
    <row r="2531" spans="1:5" ht="15.75">
      <c r="A2531" s="16">
        <v>102.21758618627632</v>
      </c>
      <c r="B2531" s="15">
        <v>94.812867286952951</v>
      </c>
      <c r="C2531" s="15">
        <v>129.60129872502648</v>
      </c>
      <c r="D2531" s="15">
        <v>84.740675487643102</v>
      </c>
      <c r="E2531" s="15"/>
    </row>
    <row r="2532" spans="1:5" ht="15.75">
      <c r="A2532" s="16">
        <v>106.62415607419575</v>
      </c>
      <c r="B2532" s="15">
        <v>110.14474600626158</v>
      </c>
      <c r="C2532" s="15">
        <v>100.40324609514641</v>
      </c>
      <c r="D2532" s="15">
        <v>45.483367048154832</v>
      </c>
      <c r="E2532" s="15"/>
    </row>
    <row r="2533" spans="1:5" ht="15.75">
      <c r="A2533" s="16">
        <v>108.11684897684017</v>
      </c>
      <c r="B2533" s="15">
        <v>95.441459235792081</v>
      </c>
      <c r="C2533" s="15">
        <v>104.29306381118977</v>
      </c>
      <c r="D2533" s="15">
        <v>54.026042568699495</v>
      </c>
      <c r="E2533" s="15"/>
    </row>
    <row r="2534" spans="1:5" ht="15.75">
      <c r="A2534" s="16">
        <v>107.69828122972172</v>
      </c>
      <c r="B2534" s="15">
        <v>98.741671777082729</v>
      </c>
      <c r="C2534" s="15">
        <v>124.73330490693115</v>
      </c>
      <c r="D2534" s="15">
        <v>121.95545671034438</v>
      </c>
      <c r="E2534" s="15"/>
    </row>
    <row r="2535" spans="1:5" ht="15.75">
      <c r="A2535" s="16">
        <v>102.18289665994575</v>
      </c>
      <c r="B2535" s="15">
        <v>65.566652082713972</v>
      </c>
      <c r="C2535" s="15">
        <v>98.957416004401466</v>
      </c>
      <c r="D2535" s="15">
        <v>73.242701004579658</v>
      </c>
      <c r="E2535" s="15"/>
    </row>
    <row r="2536" spans="1:5" ht="15.75">
      <c r="A2536" s="16">
        <v>97.494911234014126</v>
      </c>
      <c r="B2536" s="15">
        <v>98.050491294179665</v>
      </c>
      <c r="C2536" s="15">
        <v>154.6352744499643</v>
      </c>
      <c r="D2536" s="15">
        <v>101.49325173867965</v>
      </c>
      <c r="E2536" s="15"/>
    </row>
    <row r="2537" spans="1:5" ht="15.75">
      <c r="A2537" s="16">
        <v>100.10563394889118</v>
      </c>
      <c r="B2537" s="15">
        <v>92.285002207381694</v>
      </c>
      <c r="C2537" s="15">
        <v>76.987534638567467</v>
      </c>
      <c r="D2537" s="15">
        <v>88.300543725614489</v>
      </c>
      <c r="E2537" s="15"/>
    </row>
    <row r="2538" spans="1:5" ht="15.75">
      <c r="A2538" s="16">
        <v>95.676090094633537</v>
      </c>
      <c r="B2538" s="15">
        <v>100.32747826284663</v>
      </c>
      <c r="C2538" s="15">
        <v>152.95772273291277</v>
      </c>
      <c r="D2538" s="15">
        <v>108.37942176923434</v>
      </c>
      <c r="E2538" s="15"/>
    </row>
    <row r="2539" spans="1:5" ht="15.75">
      <c r="A2539" s="16">
        <v>93.573467557553158</v>
      </c>
      <c r="B2539" s="15">
        <v>99.586361816881208</v>
      </c>
      <c r="C2539" s="15">
        <v>93.572690997723384</v>
      </c>
      <c r="D2539" s="15">
        <v>58.252926594667542</v>
      </c>
      <c r="E2539" s="15"/>
    </row>
    <row r="2540" spans="1:5" ht="15.75">
      <c r="A2540" s="16">
        <v>84.105610318721347</v>
      </c>
      <c r="B2540" s="15">
        <v>125.63874372111741</v>
      </c>
      <c r="C2540" s="15">
        <v>159.75662222093092</v>
      </c>
      <c r="D2540" s="15">
        <v>88.576191751519673</v>
      </c>
      <c r="E2540" s="15"/>
    </row>
    <row r="2541" spans="1:5" ht="15.75">
      <c r="A2541" s="16">
        <v>86.719442950658276</v>
      </c>
      <c r="B2541" s="15">
        <v>105.72011992966281</v>
      </c>
      <c r="C2541" s="15">
        <v>108.22478789365277</v>
      </c>
      <c r="D2541" s="15">
        <v>92.320544471709809</v>
      </c>
      <c r="E2541" s="15"/>
    </row>
    <row r="2542" spans="1:5" ht="15.75">
      <c r="A2542" s="16">
        <v>83.195176188871756</v>
      </c>
      <c r="B2542" s="15">
        <v>68.50634612627573</v>
      </c>
      <c r="C2542" s="15">
        <v>127.61658980725201</v>
      </c>
      <c r="D2542" s="15">
        <v>64.683875957206283</v>
      </c>
      <c r="E2542" s="15"/>
    </row>
    <row r="2543" spans="1:5" ht="15.75">
      <c r="A2543" s="16">
        <v>124.09494502026632</v>
      </c>
      <c r="B2543" s="15">
        <v>68.460085877410393</v>
      </c>
      <c r="C2543" s="15">
        <v>130.09745588235546</v>
      </c>
      <c r="D2543" s="15">
        <v>101.94480765296134</v>
      </c>
      <c r="E2543" s="15"/>
    </row>
    <row r="2544" spans="1:5" ht="15.75">
      <c r="A2544" s="16">
        <v>95.849106735533951</v>
      </c>
      <c r="B2544" s="15">
        <v>103.08887985517003</v>
      </c>
      <c r="C2544" s="15">
        <v>152.80453557679721</v>
      </c>
      <c r="D2544" s="15">
        <v>78.306245744732905</v>
      </c>
      <c r="E2544" s="15"/>
    </row>
    <row r="2545" spans="1:5" ht="15.75">
      <c r="A2545" s="16">
        <v>91.282378588493884</v>
      </c>
      <c r="B2545" s="15">
        <v>110.91288024503001</v>
      </c>
      <c r="C2545" s="15">
        <v>119.35719287558868</v>
      </c>
      <c r="D2545" s="15">
        <v>78.772064048314405</v>
      </c>
      <c r="E2545" s="15"/>
    </row>
    <row r="2546" spans="1:5" ht="15.75">
      <c r="A2546" s="16">
        <v>99.594503292286163</v>
      </c>
      <c r="B2546" s="15">
        <v>124.47728821817918</v>
      </c>
      <c r="C2546" s="15">
        <v>139.80736288409048</v>
      </c>
      <c r="D2546" s="15">
        <v>104.91200068398712</v>
      </c>
      <c r="E2546" s="15"/>
    </row>
    <row r="2547" spans="1:5" ht="15.75">
      <c r="A2547" s="16">
        <v>90.321196414470251</v>
      </c>
      <c r="B2547" s="15">
        <v>89.429676425061189</v>
      </c>
      <c r="C2547" s="15">
        <v>138.08007410182768</v>
      </c>
      <c r="D2547" s="15">
        <v>94.257375836923529</v>
      </c>
      <c r="E2547" s="15"/>
    </row>
    <row r="2548" spans="1:5" ht="15.75">
      <c r="A2548" s="16">
        <v>88.705096025967123</v>
      </c>
      <c r="B2548" s="15">
        <v>108.45872821128069</v>
      </c>
      <c r="C2548" s="15">
        <v>135.38113694844469</v>
      </c>
      <c r="D2548" s="15">
        <v>85.529375295072896</v>
      </c>
      <c r="E2548" s="15"/>
    </row>
    <row r="2549" spans="1:5" ht="15.75">
      <c r="A2549" s="16">
        <v>103.88775461226487</v>
      </c>
      <c r="B2549" s="15">
        <v>114.65380505496228</v>
      </c>
      <c r="C2549" s="15">
        <v>126.72204337085304</v>
      </c>
      <c r="D2549" s="15">
        <v>97.468644941790217</v>
      </c>
      <c r="E2549" s="15"/>
    </row>
    <row r="2550" spans="1:5" ht="15.75">
      <c r="A2550" s="16">
        <v>108.4165167867809</v>
      </c>
      <c r="B2550" s="15">
        <v>92.515771886814946</v>
      </c>
      <c r="C2550" s="15">
        <v>128.29036631766257</v>
      </c>
      <c r="D2550" s="15">
        <v>93.477193270507541</v>
      </c>
      <c r="E2550" s="15"/>
    </row>
    <row r="2551" spans="1:5" ht="15.75">
      <c r="A2551" s="16">
        <v>86.423038716168321</v>
      </c>
      <c r="B2551" s="15">
        <v>120.58782262184877</v>
      </c>
      <c r="C2551" s="15">
        <v>125.60977524515806</v>
      </c>
      <c r="D2551" s="15">
        <v>104.82795138398728</v>
      </c>
      <c r="E2551" s="15"/>
    </row>
    <row r="2552" spans="1:5" ht="15.75">
      <c r="A2552" s="16">
        <v>100.28933235375916</v>
      </c>
      <c r="B2552" s="15">
        <v>114.17179609640584</v>
      </c>
      <c r="C2552" s="15">
        <v>104.1004899846655</v>
      </c>
      <c r="D2552" s="15">
        <v>84.488426092724467</v>
      </c>
      <c r="E2552" s="15"/>
    </row>
    <row r="2553" spans="1:5" ht="15.75">
      <c r="A2553" s="16">
        <v>92.659546884624433</v>
      </c>
      <c r="B2553" s="15">
        <v>89.053715885688689</v>
      </c>
      <c r="C2553" s="15">
        <v>121.97945980071836</v>
      </c>
      <c r="D2553" s="15">
        <v>95.743956203853031</v>
      </c>
      <c r="E2553" s="15"/>
    </row>
    <row r="2554" spans="1:5" ht="15.75">
      <c r="A2554" s="16">
        <v>85.844891923619571</v>
      </c>
      <c r="B2554" s="15">
        <v>89.477297166644121</v>
      </c>
      <c r="C2554" s="15">
        <v>147.58200375198385</v>
      </c>
      <c r="D2554" s="15">
        <v>118.76926157842718</v>
      </c>
      <c r="E2554" s="15"/>
    </row>
    <row r="2555" spans="1:5" ht="15.75">
      <c r="A2555" s="16">
        <v>97.216572628758513</v>
      </c>
      <c r="B2555" s="15">
        <v>100.8053252863931</v>
      </c>
      <c r="C2555" s="15">
        <v>134.27703770455537</v>
      </c>
      <c r="D2555" s="15">
        <v>70.724645454794199</v>
      </c>
      <c r="E2555" s="15"/>
    </row>
    <row r="2556" spans="1:5" ht="15.75">
      <c r="A2556" s="16">
        <v>95.875957927040645</v>
      </c>
      <c r="B2556" s="15">
        <v>97.194657216056157</v>
      </c>
      <c r="C2556" s="15">
        <v>118.21292238892624</v>
      </c>
      <c r="D2556" s="15">
        <v>125.85459177183225</v>
      </c>
      <c r="E2556" s="15"/>
    </row>
    <row r="2557" spans="1:5" ht="15.75">
      <c r="A2557" s="16">
        <v>108.24372605421786</v>
      </c>
      <c r="B2557" s="15">
        <v>91.251478708562672</v>
      </c>
      <c r="C2557" s="15">
        <v>122.32886405866452</v>
      </c>
      <c r="D2557" s="15">
        <v>105.48492428214331</v>
      </c>
      <c r="E2557" s="15"/>
    </row>
    <row r="2558" spans="1:5" ht="15.75">
      <c r="A2558" s="16">
        <v>98.274565135858438</v>
      </c>
      <c r="B2558" s="15">
        <v>109.19814200648261</v>
      </c>
      <c r="C2558" s="15">
        <v>121.55049359612349</v>
      </c>
      <c r="D2558" s="15">
        <v>63.140251359135391</v>
      </c>
      <c r="E2558" s="15"/>
    </row>
    <row r="2559" spans="1:5" ht="15.75">
      <c r="A2559" s="16">
        <v>101.19919601846163</v>
      </c>
      <c r="B2559" s="15">
        <v>109.51390066637714</v>
      </c>
      <c r="C2559" s="15">
        <v>113.12051209615106</v>
      </c>
      <c r="D2559" s="15">
        <v>117.29465888976733</v>
      </c>
      <c r="E2559" s="15"/>
    </row>
    <row r="2560" spans="1:5" ht="15.75">
      <c r="A2560" s="16">
        <v>112.7987260385396</v>
      </c>
      <c r="B2560" s="15">
        <v>91.777570443503009</v>
      </c>
      <c r="C2560" s="15">
        <v>135.73709105651801</v>
      </c>
      <c r="D2560" s="15">
        <v>80.68804430192813</v>
      </c>
      <c r="E2560" s="15"/>
    </row>
    <row r="2561" spans="1:5" ht="15.75">
      <c r="A2561" s="16">
        <v>95.2030057285981</v>
      </c>
      <c r="B2561" s="15">
        <v>111.33440325128277</v>
      </c>
      <c r="C2561" s="15">
        <v>116.42617222492504</v>
      </c>
      <c r="D2561" s="15">
        <v>56.14034246446522</v>
      </c>
      <c r="E2561" s="15"/>
    </row>
    <row r="2562" spans="1:5" ht="15.75">
      <c r="A2562" s="16">
        <v>120.83493879047182</v>
      </c>
      <c r="B2562" s="15">
        <v>79.719976214227017</v>
      </c>
      <c r="C2562" s="15">
        <v>131.56486917870893</v>
      </c>
      <c r="D2562" s="15">
        <v>92.06450400038193</v>
      </c>
      <c r="E2562" s="15"/>
    </row>
    <row r="2563" spans="1:5" ht="15.75">
      <c r="A2563" s="16">
        <v>112.97777563840441</v>
      </c>
      <c r="B2563" s="15">
        <v>100.98691150012087</v>
      </c>
      <c r="C2563" s="15">
        <v>135.302381710693</v>
      </c>
      <c r="D2563" s="15">
        <v>102.21232531526994</v>
      </c>
      <c r="E2563" s="15"/>
    </row>
    <row r="2564" spans="1:5" ht="15.75">
      <c r="A2564" s="16">
        <v>91.565614955675301</v>
      </c>
      <c r="B2564" s="15">
        <v>106.41442238205059</v>
      </c>
      <c r="C2564" s="15">
        <v>144.85158617842444</v>
      </c>
      <c r="D2564" s="15">
        <v>76.911681144571276</v>
      </c>
      <c r="E2564" s="15"/>
    </row>
    <row r="2565" spans="1:5" ht="15.75">
      <c r="A2565" s="16">
        <v>109.4777970879818</v>
      </c>
      <c r="B2565" s="15">
        <v>104.54044184638747</v>
      </c>
      <c r="C2565" s="15">
        <v>126.81956706197752</v>
      </c>
      <c r="D2565" s="15">
        <v>99.127110210594083</v>
      </c>
      <c r="E2565" s="15"/>
    </row>
    <row r="2566" spans="1:5" ht="15.75">
      <c r="A2566" s="16">
        <v>97.274825334812931</v>
      </c>
      <c r="B2566" s="15">
        <v>99.413802881377933</v>
      </c>
      <c r="C2566" s="15">
        <v>130.52521707073197</v>
      </c>
      <c r="D2566" s="15">
        <v>73.641668391223902</v>
      </c>
      <c r="E2566" s="15"/>
    </row>
    <row r="2567" spans="1:5" ht="15.75">
      <c r="A2567" s="16">
        <v>86.826368522343955</v>
      </c>
      <c r="B2567" s="15">
        <v>74.937345272735456</v>
      </c>
      <c r="C2567" s="15">
        <v>129.41996660086943</v>
      </c>
      <c r="D2567" s="15">
        <v>83.81390480520281</v>
      </c>
      <c r="E2567" s="15"/>
    </row>
    <row r="2568" spans="1:5" ht="15.75">
      <c r="A2568" s="16">
        <v>88.593455882380567</v>
      </c>
      <c r="B2568" s="15">
        <v>120.14927546534295</v>
      </c>
      <c r="C2568" s="15">
        <v>140.43210016618559</v>
      </c>
      <c r="D2568" s="15">
        <v>93.238888502730788</v>
      </c>
      <c r="E2568" s="15"/>
    </row>
    <row r="2569" spans="1:5" ht="15.75">
      <c r="A2569" s="16">
        <v>106.9358328806004</v>
      </c>
      <c r="B2569" s="15">
        <v>117.67464903048221</v>
      </c>
      <c r="C2569" s="15">
        <v>150.51682993834561</v>
      </c>
      <c r="D2569" s="15">
        <v>112.31481118432498</v>
      </c>
      <c r="E2569" s="15"/>
    </row>
    <row r="2570" spans="1:5" ht="15.75">
      <c r="A2570" s="16">
        <v>111.62047531619237</v>
      </c>
      <c r="B2570" s="15">
        <v>61.087445006512553</v>
      </c>
      <c r="C2570" s="15">
        <v>164.34102139118636</v>
      </c>
      <c r="D2570" s="15">
        <v>106.28698098483937</v>
      </c>
      <c r="E2570" s="15"/>
    </row>
    <row r="2571" spans="1:5" ht="15.75">
      <c r="A2571" s="16">
        <v>97.3373383522528</v>
      </c>
      <c r="B2571" s="15">
        <v>98.738946596375854</v>
      </c>
      <c r="C2571" s="15">
        <v>123.44624295500353</v>
      </c>
      <c r="D2571" s="15">
        <v>75.736363599651213</v>
      </c>
      <c r="E2571" s="15"/>
    </row>
    <row r="2572" spans="1:5" ht="15.75">
      <c r="A2572" s="16">
        <v>85.620179229101723</v>
      </c>
      <c r="B2572" s="15">
        <v>88.017908115494947</v>
      </c>
      <c r="C2572" s="15">
        <v>115.39508008696089</v>
      </c>
      <c r="D2572" s="15">
        <v>93.341037969003082</v>
      </c>
      <c r="E2572" s="15"/>
    </row>
    <row r="2573" spans="1:5" ht="15.75">
      <c r="A2573" s="16">
        <v>121.34296046637019</v>
      </c>
      <c r="B2573" s="15">
        <v>98.052307670917571</v>
      </c>
      <c r="C2573" s="15">
        <v>144.00651849692849</v>
      </c>
      <c r="D2573" s="15">
        <v>79.053723733073866</v>
      </c>
      <c r="E2573" s="15"/>
    </row>
    <row r="2574" spans="1:5" ht="15.75">
      <c r="A2574" s="16">
        <v>100.00149707872765</v>
      </c>
      <c r="B2574" s="15">
        <v>83.954902866855718</v>
      </c>
      <c r="C2574" s="15">
        <v>152.00115319425436</v>
      </c>
      <c r="D2574" s="15">
        <v>91.880685909336535</v>
      </c>
      <c r="E2574" s="15"/>
    </row>
    <row r="2575" spans="1:5" ht="15.75">
      <c r="A2575" s="16">
        <v>99.050920582249091</v>
      </c>
      <c r="B2575" s="15">
        <v>92.545395329386793</v>
      </c>
      <c r="C2575" s="15">
        <v>131.16963669529582</v>
      </c>
      <c r="D2575" s="15">
        <v>102.7835559026812</v>
      </c>
      <c r="E2575" s="15"/>
    </row>
    <row r="2576" spans="1:5" ht="15.75">
      <c r="A2576" s="16">
        <v>107.95513465271824</v>
      </c>
      <c r="B2576" s="15">
        <v>105.17405036447371</v>
      </c>
      <c r="C2576" s="15">
        <v>115.70696337930144</v>
      </c>
      <c r="D2576" s="15">
        <v>48.218545589725181</v>
      </c>
      <c r="E2576" s="15"/>
    </row>
    <row r="2577" spans="1:5" ht="15.75">
      <c r="A2577" s="16">
        <v>98.1994386838835</v>
      </c>
      <c r="B2577" s="15">
        <v>86.039644937363846</v>
      </c>
      <c r="C2577" s="15">
        <v>124.84058202858819</v>
      </c>
      <c r="D2577" s="15">
        <v>80.975170657359286</v>
      </c>
      <c r="E2577" s="15"/>
    </row>
    <row r="2578" spans="1:5" ht="15.75">
      <c r="A2578" s="16">
        <v>97.427838458492033</v>
      </c>
      <c r="B2578" s="15">
        <v>120.05977208168019</v>
      </c>
      <c r="C2578" s="15">
        <v>141.81868345938256</v>
      </c>
      <c r="D2578" s="15">
        <v>121.99772949580847</v>
      </c>
      <c r="E2578" s="15"/>
    </row>
    <row r="2579" spans="1:5" ht="15.75">
      <c r="A2579" s="16">
        <v>93.886248931914906</v>
      </c>
      <c r="B2579" s="15">
        <v>96.055993600407419</v>
      </c>
      <c r="C2579" s="15">
        <v>131.14450753312781</v>
      </c>
      <c r="D2579" s="15">
        <v>86.020732095795438</v>
      </c>
      <c r="E2579" s="15"/>
    </row>
    <row r="2580" spans="1:5" ht="15.75">
      <c r="A2580" s="16">
        <v>100.6204438030295</v>
      </c>
      <c r="B2580" s="15">
        <v>117.71904642524191</v>
      </c>
      <c r="C2580" s="15">
        <v>100.8843505090681</v>
      </c>
      <c r="D2580" s="15">
        <v>104.40513987371105</v>
      </c>
      <c r="E2580" s="15"/>
    </row>
    <row r="2581" spans="1:5" ht="15.75">
      <c r="A2581" s="16">
        <v>99.355026781273637</v>
      </c>
      <c r="B2581" s="15">
        <v>99.665147290301093</v>
      </c>
      <c r="C2581" s="15">
        <v>137.19017217915166</v>
      </c>
      <c r="D2581" s="15">
        <v>133.89805036505322</v>
      </c>
      <c r="E2581" s="15"/>
    </row>
    <row r="2582" spans="1:5" ht="15.75">
      <c r="A2582" s="16">
        <v>91.654507088384207</v>
      </c>
      <c r="B2582" s="15">
        <v>93.611192481751004</v>
      </c>
      <c r="C2582" s="15">
        <v>140.51185748008379</v>
      </c>
      <c r="D2582" s="15">
        <v>100.00687505260544</v>
      </c>
      <c r="E2582" s="15"/>
    </row>
    <row r="2583" spans="1:5" ht="15.75">
      <c r="A2583" s="16">
        <v>99.477088430552385</v>
      </c>
      <c r="B2583" s="15">
        <v>99.103499238060522</v>
      </c>
      <c r="C2583" s="15">
        <v>151.62493733735118</v>
      </c>
      <c r="D2583" s="15">
        <v>91.496448417194642</v>
      </c>
      <c r="E2583" s="15"/>
    </row>
    <row r="2584" spans="1:5" ht="15.75">
      <c r="A2584" s="16">
        <v>106.36089323259625</v>
      </c>
      <c r="B2584" s="15">
        <v>97.959400703336996</v>
      </c>
      <c r="C2584" s="15">
        <v>132.20335292377285</v>
      </c>
      <c r="D2584" s="15">
        <v>105.31681759272828</v>
      </c>
      <c r="E2584" s="15"/>
    </row>
    <row r="2585" spans="1:5" ht="15.75">
      <c r="A2585" s="16">
        <v>96.226083121229067</v>
      </c>
      <c r="B2585" s="15">
        <v>98.193431610275184</v>
      </c>
      <c r="C2585" s="15">
        <v>118.05754281525651</v>
      </c>
      <c r="D2585" s="15">
        <v>85.275063894448522</v>
      </c>
      <c r="E2585" s="15"/>
    </row>
    <row r="2586" spans="1:5" ht="15.75">
      <c r="A2586" s="16">
        <v>83.517408350735423</v>
      </c>
      <c r="B2586" s="15">
        <v>97.665198492654781</v>
      </c>
      <c r="C2586" s="15">
        <v>105.05445621382705</v>
      </c>
      <c r="D2586" s="15">
        <v>90.229741338509939</v>
      </c>
      <c r="E2586" s="15"/>
    </row>
    <row r="2587" spans="1:5" ht="15.75">
      <c r="A2587" s="16">
        <v>98.963077177734249</v>
      </c>
      <c r="B2587" s="15">
        <v>92.66412064886822</v>
      </c>
      <c r="C2587" s="15">
        <v>116.71297012663331</v>
      </c>
      <c r="D2587" s="15">
        <v>103.6624038230002</v>
      </c>
      <c r="E2587" s="15"/>
    </row>
    <row r="2588" spans="1:5" ht="15.75">
      <c r="A2588" s="16">
        <v>111.90134932173237</v>
      </c>
      <c r="B2588" s="15">
        <v>88.338456286925293</v>
      </c>
      <c r="C2588" s="15">
        <v>128.59538350472235</v>
      </c>
      <c r="D2588" s="15">
        <v>81.241395138567896</v>
      </c>
      <c r="E2588" s="15"/>
    </row>
    <row r="2589" spans="1:5" ht="15.75">
      <c r="A2589" s="16">
        <v>93.990932904381452</v>
      </c>
      <c r="B2589" s="15">
        <v>82.718010337492842</v>
      </c>
      <c r="C2589" s="15">
        <v>114.38760319751964</v>
      </c>
      <c r="D2589" s="15">
        <v>65.940194056713608</v>
      </c>
      <c r="E2589" s="15"/>
    </row>
    <row r="2590" spans="1:5" ht="15.75">
      <c r="A2590" s="16">
        <v>81.40683847117316</v>
      </c>
      <c r="B2590" s="15">
        <v>76.453508987901841</v>
      </c>
      <c r="C2590" s="15">
        <v>126.3740630966538</v>
      </c>
      <c r="D2590" s="15">
        <v>78.093200131894491</v>
      </c>
      <c r="E2590" s="15"/>
    </row>
    <row r="2591" spans="1:5" ht="15.75">
      <c r="A2591" s="16">
        <v>103.8904794165262</v>
      </c>
      <c r="B2591" s="15">
        <v>100.60486955223382</v>
      </c>
      <c r="C2591" s="15">
        <v>123.7588360454879</v>
      </c>
      <c r="D2591" s="15">
        <v>75.529254107328825</v>
      </c>
      <c r="E2591" s="15"/>
    </row>
    <row r="2592" spans="1:5" ht="15.75">
      <c r="A2592" s="16">
        <v>103.79197173180046</v>
      </c>
      <c r="B2592" s="15">
        <v>107.04910878920373</v>
      </c>
      <c r="C2592" s="15">
        <v>136.63855322105292</v>
      </c>
      <c r="D2592" s="15">
        <v>96.170945428303867</v>
      </c>
      <c r="E2592" s="15"/>
    </row>
    <row r="2593" spans="1:5" ht="15.75">
      <c r="A2593" s="16">
        <v>107.76411994326054</v>
      </c>
      <c r="B2593" s="15">
        <v>89.751114895938144</v>
      </c>
      <c r="C2593" s="15">
        <v>139.06702111035543</v>
      </c>
      <c r="D2593" s="15">
        <v>99.42902646827747</v>
      </c>
      <c r="E2593" s="15"/>
    </row>
    <row r="2594" spans="1:5" ht="15.75">
      <c r="A2594" s="16">
        <v>106.46537038679185</v>
      </c>
      <c r="B2594" s="15">
        <v>73.454829183310721</v>
      </c>
      <c r="C2594" s="15">
        <v>149.05509953647424</v>
      </c>
      <c r="D2594" s="15">
        <v>95.995439904049817</v>
      </c>
      <c r="E2594" s="15"/>
    </row>
    <row r="2595" spans="1:5" ht="15.75">
      <c r="A2595" s="16">
        <v>95.386635117114338</v>
      </c>
      <c r="B2595" s="15">
        <v>130.11522093760277</v>
      </c>
      <c r="C2595" s="15">
        <v>139.94448740863277</v>
      </c>
      <c r="D2595" s="15">
        <v>113.12140047707544</v>
      </c>
      <c r="E2595" s="15"/>
    </row>
    <row r="2596" spans="1:5" ht="15.75">
      <c r="A2596" s="16">
        <v>107.75199176612773</v>
      </c>
      <c r="B2596" s="15">
        <v>117.31481463878026</v>
      </c>
      <c r="C2596" s="15">
        <v>125.18972533223973</v>
      </c>
      <c r="D2596" s="15">
        <v>78.731975813190047</v>
      </c>
      <c r="E2596" s="15"/>
    </row>
    <row r="2597" spans="1:5" ht="15.75">
      <c r="A2597" s="16">
        <v>90.322631588270497</v>
      </c>
      <c r="B2597" s="15">
        <v>126.42504998479467</v>
      </c>
      <c r="C2597" s="15">
        <v>110.66869971597839</v>
      </c>
      <c r="D2597" s="15">
        <v>107.60148008021133</v>
      </c>
      <c r="E2597" s="15"/>
    </row>
    <row r="2598" spans="1:5" ht="15.75">
      <c r="A2598" s="16">
        <v>100.43351530024438</v>
      </c>
      <c r="B2598" s="15">
        <v>87.161938678326578</v>
      </c>
      <c r="C2598" s="15">
        <v>126.35412818224836</v>
      </c>
      <c r="D2598" s="15">
        <v>78.195489195059054</v>
      </c>
      <c r="E2598" s="15"/>
    </row>
    <row r="2599" spans="1:5" ht="15.75">
      <c r="A2599" s="16">
        <v>92.500364134485835</v>
      </c>
      <c r="B2599" s="15">
        <v>118.30176775447967</v>
      </c>
      <c r="C2599" s="15">
        <v>109.45553798524656</v>
      </c>
      <c r="D2599" s="15">
        <v>72.149756258289699</v>
      </c>
      <c r="E2599" s="15"/>
    </row>
    <row r="2600" spans="1:5" ht="15.75">
      <c r="A2600" s="16">
        <v>94.385768934023417</v>
      </c>
      <c r="B2600" s="15">
        <v>83.807553478953878</v>
      </c>
      <c r="C2600" s="15">
        <v>143.02046808047066</v>
      </c>
      <c r="D2600" s="15">
        <v>110.22653055429146</v>
      </c>
      <c r="E2600" s="15"/>
    </row>
    <row r="2601" spans="1:5" ht="15.75">
      <c r="A2601" s="16">
        <v>108.47784668874851</v>
      </c>
      <c r="B2601" s="15">
        <v>79.271084840490857</v>
      </c>
      <c r="C2601" s="15">
        <v>98.715089773952513</v>
      </c>
      <c r="D2601" s="15">
        <v>96.376369106172888</v>
      </c>
      <c r="E2601" s="15"/>
    </row>
    <row r="2602" spans="1:5" ht="15.75">
      <c r="A2602" s="16">
        <v>93.465618311859089</v>
      </c>
      <c r="B2602" s="15">
        <v>116.47562591739415</v>
      </c>
      <c r="C2602" s="15">
        <v>126.63770306210722</v>
      </c>
      <c r="D2602" s="15">
        <v>82.399092361248449</v>
      </c>
      <c r="E2602" s="15"/>
    </row>
    <row r="2603" spans="1:5" ht="15.75">
      <c r="A2603" s="16">
        <v>95.711258210832284</v>
      </c>
      <c r="B2603" s="15">
        <v>59.270147116967564</v>
      </c>
      <c r="C2603" s="15">
        <v>137.6244577619218</v>
      </c>
      <c r="D2603" s="15">
        <v>113.05021533923423</v>
      </c>
      <c r="E2603" s="15"/>
    </row>
    <row r="2604" spans="1:5" ht="15.75">
      <c r="A2604" s="16">
        <v>94.915089770159966</v>
      </c>
      <c r="B2604" s="15">
        <v>107.38574296627803</v>
      </c>
      <c r="C2604" s="15">
        <v>118.07121187829352</v>
      </c>
      <c r="D2604" s="15">
        <v>84.93004062709133</v>
      </c>
      <c r="E2604" s="15"/>
    </row>
    <row r="2605" spans="1:5" ht="15.75">
      <c r="A2605" s="16">
        <v>111.50819289051697</v>
      </c>
      <c r="B2605" s="15">
        <v>103.87720641012379</v>
      </c>
      <c r="C2605" s="15">
        <v>116.11956637239587</v>
      </c>
      <c r="D2605" s="15">
        <v>55.612157730229228</v>
      </c>
      <c r="E2605" s="15"/>
    </row>
    <row r="2606" spans="1:5" ht="15.75">
      <c r="A2606" s="16">
        <v>98.870604490917913</v>
      </c>
      <c r="B2606" s="15">
        <v>93.215713908170983</v>
      </c>
      <c r="C2606" s="15">
        <v>149.07824968083219</v>
      </c>
      <c r="D2606" s="15">
        <v>96.568895234815955</v>
      </c>
      <c r="E2606" s="15"/>
    </row>
    <row r="2607" spans="1:5" ht="15.75">
      <c r="A2607" s="16">
        <v>97.655522152797403</v>
      </c>
      <c r="B2607" s="15">
        <v>79.000217753281277</v>
      </c>
      <c r="C2607" s="15">
        <v>122.87505872362772</v>
      </c>
      <c r="D2607" s="15">
        <v>117.22100353867972</v>
      </c>
      <c r="E2607" s="15"/>
    </row>
    <row r="2608" spans="1:5" ht="15.75">
      <c r="A2608" s="16">
        <v>115.39532221295303</v>
      </c>
      <c r="B2608" s="15">
        <v>110.34947086989746</v>
      </c>
      <c r="C2608" s="15">
        <v>124.50889110622256</v>
      </c>
      <c r="D2608" s="15">
        <v>65.969060214320052</v>
      </c>
      <c r="E2608" s="15"/>
    </row>
    <row r="2609" spans="1:5" ht="15.75">
      <c r="A2609" s="16">
        <v>105.01849179133274</v>
      </c>
      <c r="B2609" s="15">
        <v>91.304578702653316</v>
      </c>
      <c r="C2609" s="15">
        <v>136.32772309919119</v>
      </c>
      <c r="D2609" s="15">
        <v>75.454868323964774</v>
      </c>
      <c r="E2609" s="15"/>
    </row>
    <row r="2610" spans="1:5" ht="15.75">
      <c r="A2610" s="16">
        <v>93.397062645129836</v>
      </c>
      <c r="B2610" s="15">
        <v>91.150009958772671</v>
      </c>
      <c r="C2610" s="15">
        <v>131.13022836453183</v>
      </c>
      <c r="D2610" s="15">
        <v>50.259521577521582</v>
      </c>
      <c r="E2610" s="15"/>
    </row>
    <row r="2611" spans="1:5" ht="15.75">
      <c r="A2611" s="16">
        <v>88.144276595534166</v>
      </c>
      <c r="B2611" s="15">
        <v>77.0070034747107</v>
      </c>
      <c r="C2611" s="15">
        <v>175.72006848985779</v>
      </c>
      <c r="D2611" s="15">
        <v>98.940228298067723</v>
      </c>
      <c r="E2611" s="15"/>
    </row>
    <row r="2612" spans="1:5" ht="15.75">
      <c r="A2612" s="16">
        <v>97.243935785974145</v>
      </c>
      <c r="B2612" s="15">
        <v>86.943810175205272</v>
      </c>
      <c r="C2612" s="15">
        <v>137.97588767616844</v>
      </c>
      <c r="D2612" s="15">
        <v>62.33825485259672</v>
      </c>
      <c r="E2612" s="15"/>
    </row>
    <row r="2613" spans="1:5" ht="15.75">
      <c r="A2613" s="16">
        <v>111.67382323680499</v>
      </c>
      <c r="B2613" s="15">
        <v>97.454423723013406</v>
      </c>
      <c r="C2613" s="15">
        <v>127.66619396780357</v>
      </c>
      <c r="D2613" s="15">
        <v>78.410512079619821</v>
      </c>
      <c r="E2613" s="15"/>
    </row>
    <row r="2614" spans="1:5" ht="15.75">
      <c r="A2614" s="16">
        <v>99.04681551407748</v>
      </c>
      <c r="B2614" s="15">
        <v>85.8845481277001</v>
      </c>
      <c r="C2614" s="15">
        <v>102.09212177887252</v>
      </c>
      <c r="D2614" s="15">
        <v>99.039512894967174</v>
      </c>
      <c r="E2614" s="15"/>
    </row>
    <row r="2615" spans="1:5" ht="15.75">
      <c r="A2615" s="16">
        <v>105.71970294703306</v>
      </c>
      <c r="B2615" s="15">
        <v>83.894577358995548</v>
      </c>
      <c r="C2615" s="15">
        <v>142.29139350965738</v>
      </c>
      <c r="D2615" s="15">
        <v>91.500818305354414</v>
      </c>
      <c r="E2615" s="15"/>
    </row>
    <row r="2616" spans="1:5" ht="15.75">
      <c r="A2616" s="16">
        <v>87.441860715051689</v>
      </c>
      <c r="B2616" s="15">
        <v>101.89645441844277</v>
      </c>
      <c r="C2616" s="15">
        <v>147.23506012913958</v>
      </c>
      <c r="D2616" s="15">
        <v>90.026662367426979</v>
      </c>
      <c r="E2616" s="15"/>
    </row>
    <row r="2617" spans="1:5" ht="15.75">
      <c r="A2617" s="16">
        <v>87.930446638188187</v>
      </c>
      <c r="B2617" s="15">
        <v>130.9564650234222</v>
      </c>
      <c r="C2617" s="15">
        <v>124.20793399667787</v>
      </c>
      <c r="D2617" s="15">
        <v>83.24086842777092</v>
      </c>
      <c r="E2617" s="15"/>
    </row>
    <row r="2618" spans="1:5" ht="15.75">
      <c r="A2618" s="16">
        <v>102.50377304678295</v>
      </c>
      <c r="B2618" s="15">
        <v>91.380013146624606</v>
      </c>
      <c r="C2618" s="15">
        <v>117.38804779293446</v>
      </c>
      <c r="D2618" s="15">
        <v>96.657538308284074</v>
      </c>
      <c r="E2618" s="15"/>
    </row>
    <row r="2619" spans="1:5" ht="15.75">
      <c r="A2619" s="16">
        <v>89.17969958566232</v>
      </c>
      <c r="B2619" s="15">
        <v>109.40991559434678</v>
      </c>
      <c r="C2619" s="15">
        <v>114.15155280517411</v>
      </c>
      <c r="D2619" s="15">
        <v>69.542138976152046</v>
      </c>
      <c r="E2619" s="15"/>
    </row>
    <row r="2620" spans="1:5" ht="15.75">
      <c r="A2620" s="16">
        <v>113.42789299405922</v>
      </c>
      <c r="B2620" s="15">
        <v>63.917240149214649</v>
      </c>
      <c r="C2620" s="15">
        <v>146.54816047386134</v>
      </c>
      <c r="D2620" s="15">
        <v>94.572902471077214</v>
      </c>
      <c r="E2620" s="15"/>
    </row>
    <row r="2621" spans="1:5" ht="15.75">
      <c r="A2621" s="16">
        <v>102.18094504444366</v>
      </c>
      <c r="B2621" s="15">
        <v>116.33919376996573</v>
      </c>
      <c r="C2621" s="15">
        <v>162.18099838744706</v>
      </c>
      <c r="D2621" s="15">
        <v>96.910140202345474</v>
      </c>
      <c r="E2621" s="15"/>
    </row>
    <row r="2622" spans="1:5" ht="15.75">
      <c r="A2622" s="16">
        <v>94.349327397117122</v>
      </c>
      <c r="B2622" s="15">
        <v>126.62747722132508</v>
      </c>
      <c r="C2622" s="15">
        <v>71.231485636053549</v>
      </c>
      <c r="D2622" s="15">
        <v>89.869202006616433</v>
      </c>
      <c r="E2622" s="15"/>
    </row>
    <row r="2623" spans="1:5" ht="15.75">
      <c r="A2623" s="16">
        <v>89.727221717146222</v>
      </c>
      <c r="B2623" s="15">
        <v>90.05884694028623</v>
      </c>
      <c r="C2623" s="15">
        <v>137.37866772414122</v>
      </c>
      <c r="D2623" s="15">
        <v>76.62461360943098</v>
      </c>
      <c r="E2623" s="15"/>
    </row>
    <row r="2624" spans="1:5" ht="15.75">
      <c r="A2624" s="16">
        <v>101.10060599652684</v>
      </c>
      <c r="B2624" s="15">
        <v>120.70944889501902</v>
      </c>
      <c r="C2624" s="15">
        <v>102.33583334053833</v>
      </c>
      <c r="D2624" s="15">
        <v>67.85377575486109</v>
      </c>
      <c r="E2624" s="15"/>
    </row>
    <row r="2625" spans="1:5" ht="15.75">
      <c r="A2625" s="16">
        <v>99.208263282156395</v>
      </c>
      <c r="B2625" s="15">
        <v>89.394616003949068</v>
      </c>
      <c r="C2625" s="15">
        <v>133.48673737431795</v>
      </c>
      <c r="D2625" s="15">
        <v>102.82007879596335</v>
      </c>
      <c r="E2625" s="15"/>
    </row>
    <row r="2626" spans="1:5" ht="15.75">
      <c r="A2626" s="16">
        <v>85.421212133502422</v>
      </c>
      <c r="B2626" s="15">
        <v>105.63539774472588</v>
      </c>
      <c r="C2626" s="15">
        <v>108.33528084348245</v>
      </c>
      <c r="D2626" s="15">
        <v>100.52110632753966</v>
      </c>
      <c r="E2626" s="15"/>
    </row>
    <row r="2627" spans="1:5" ht="15.75">
      <c r="A2627" s="16">
        <v>96.579343973024834</v>
      </c>
      <c r="B2627" s="15">
        <v>99.286668830052349</v>
      </c>
      <c r="C2627" s="15">
        <v>116.12677447528199</v>
      </c>
      <c r="D2627" s="15">
        <v>102.04128002565085</v>
      </c>
      <c r="E2627" s="15"/>
    </row>
    <row r="2628" spans="1:5" ht="15.75">
      <c r="A2628" s="16">
        <v>100.46081299504408</v>
      </c>
      <c r="B2628" s="15">
        <v>94.116959109106801</v>
      </c>
      <c r="C2628" s="15">
        <v>121.44046483567763</v>
      </c>
      <c r="D2628" s="15">
        <v>102.67763631825346</v>
      </c>
      <c r="E2628" s="15"/>
    </row>
    <row r="2629" spans="1:5" ht="15.75">
      <c r="A2629" s="16">
        <v>111.689982572193</v>
      </c>
      <c r="B2629" s="15">
        <v>112.66806017466138</v>
      </c>
      <c r="C2629" s="15">
        <v>134.28401025999506</v>
      </c>
      <c r="D2629" s="15">
        <v>92.959108055686102</v>
      </c>
      <c r="E2629" s="15"/>
    </row>
    <row r="2630" spans="1:5" ht="15.75">
      <c r="A2630" s="16">
        <v>95.051338536910635</v>
      </c>
      <c r="B2630" s="15">
        <v>94.97519872443263</v>
      </c>
      <c r="C2630" s="15">
        <v>134.1834212255776</v>
      </c>
      <c r="D2630" s="15">
        <v>76.775879058322971</v>
      </c>
      <c r="E2630" s="15"/>
    </row>
    <row r="2631" spans="1:5" ht="15.75">
      <c r="A2631" s="16">
        <v>105.32292149949853</v>
      </c>
      <c r="B2631" s="15">
        <v>101.47246374635301</v>
      </c>
      <c r="C2631" s="15">
        <v>146.37904890108757</v>
      </c>
      <c r="D2631" s="15">
        <v>124.96425148422077</v>
      </c>
      <c r="E2631" s="15"/>
    </row>
    <row r="2632" spans="1:5" ht="15.75">
      <c r="A2632" s="16">
        <v>101.63658451268134</v>
      </c>
      <c r="B2632" s="15">
        <v>75.922064828637303</v>
      </c>
      <c r="C2632" s="15">
        <v>134.8179506374322</v>
      </c>
      <c r="D2632" s="15">
        <v>91.117041445221503</v>
      </c>
      <c r="E2632" s="15"/>
    </row>
    <row r="2633" spans="1:5" ht="15.75">
      <c r="A2633" s="16">
        <v>100.32751063591263</v>
      </c>
      <c r="B2633" s="15">
        <v>85.615126967786637</v>
      </c>
      <c r="C2633" s="15">
        <v>110.96269542537698</v>
      </c>
      <c r="D2633" s="15">
        <v>88.358811819011862</v>
      </c>
      <c r="E2633" s="15"/>
    </row>
    <row r="2634" spans="1:5" ht="15.75">
      <c r="A2634" s="16">
        <v>100.83836992442343</v>
      </c>
      <c r="B2634" s="15">
        <v>116.77506108865146</v>
      </c>
      <c r="C2634" s="15">
        <v>112.09015562017157</v>
      </c>
      <c r="D2634" s="15">
        <v>106.52335327259834</v>
      </c>
      <c r="E2634" s="15"/>
    </row>
    <row r="2635" spans="1:5" ht="15.75">
      <c r="A2635" s="16">
        <v>105.67551356181184</v>
      </c>
      <c r="B2635" s="15">
        <v>96.046471572100245</v>
      </c>
      <c r="C2635" s="15">
        <v>108.00303130995417</v>
      </c>
      <c r="D2635" s="15">
        <v>115.3614090917813</v>
      </c>
      <c r="E2635" s="15"/>
    </row>
    <row r="2636" spans="1:5" ht="15.75">
      <c r="A2636" s="16">
        <v>87.437379998510778</v>
      </c>
      <c r="B2636" s="15">
        <v>98.097913215218568</v>
      </c>
      <c r="C2636" s="15">
        <v>102.99153642663441</v>
      </c>
      <c r="D2636" s="15">
        <v>60.267235417859411</v>
      </c>
      <c r="E2636" s="15"/>
    </row>
    <row r="2637" spans="1:5" ht="15.75">
      <c r="A2637" s="16">
        <v>87.715621184037218</v>
      </c>
      <c r="B2637" s="15">
        <v>85.315782944581997</v>
      </c>
      <c r="C2637" s="15">
        <v>119.04986444054657</v>
      </c>
      <c r="D2637" s="15">
        <v>113.07487240177352</v>
      </c>
      <c r="E2637" s="15"/>
    </row>
    <row r="2638" spans="1:5" ht="15.75">
      <c r="A2638" s="16">
        <v>102.74972811627094</v>
      </c>
      <c r="B2638" s="15">
        <v>92.183751375534939</v>
      </c>
      <c r="C2638" s="15">
        <v>147.1252245294238</v>
      </c>
      <c r="D2638" s="15">
        <v>108.99484661485417</v>
      </c>
      <c r="E2638" s="15"/>
    </row>
    <row r="2639" spans="1:5" ht="15.75">
      <c r="A2639" s="16">
        <v>103.73571211096646</v>
      </c>
      <c r="B2639" s="15">
        <v>98.593477369126958</v>
      </c>
      <c r="C2639" s="15">
        <v>130.46716139209593</v>
      </c>
      <c r="D2639" s="15">
        <v>67.506505519082793</v>
      </c>
      <c r="E2639" s="15"/>
    </row>
    <row r="2640" spans="1:5" ht="15.75">
      <c r="A2640" s="16">
        <v>95.75841502129947</v>
      </c>
      <c r="B2640" s="15">
        <v>103.39992841566072</v>
      </c>
      <c r="C2640" s="15">
        <v>122.72576528449122</v>
      </c>
      <c r="D2640" s="15">
        <v>55.670565916307169</v>
      </c>
      <c r="E2640" s="15"/>
    </row>
    <row r="2641" spans="1:5" ht="15.75">
      <c r="A2641" s="16">
        <v>106.83124032067894</v>
      </c>
      <c r="B2641" s="15">
        <v>81.554658532161284</v>
      </c>
      <c r="C2641" s="15">
        <v>143.45789444042225</v>
      </c>
      <c r="D2641" s="15">
        <v>70.530974887253706</v>
      </c>
      <c r="E2641" s="15"/>
    </row>
    <row r="2642" spans="1:5" ht="15.75">
      <c r="A2642" s="16">
        <v>110.60249222541643</v>
      </c>
      <c r="B2642" s="15">
        <v>93.431729054776724</v>
      </c>
      <c r="C2642" s="15">
        <v>124.99418013644572</v>
      </c>
      <c r="D2642" s="15">
        <v>140.81460495038414</v>
      </c>
      <c r="E2642" s="15"/>
    </row>
    <row r="2643" spans="1:5" ht="15.75">
      <c r="A2643" s="16">
        <v>113.83852123410634</v>
      </c>
      <c r="B2643" s="15">
        <v>88.4302495315751</v>
      </c>
      <c r="C2643" s="15">
        <v>133.83686309774703</v>
      </c>
      <c r="D2643" s="15">
        <v>69.801779437631239</v>
      </c>
      <c r="E2643" s="15"/>
    </row>
    <row r="2644" spans="1:5" ht="15.75">
      <c r="A2644" s="16">
        <v>87.43196365961694</v>
      </c>
      <c r="B2644" s="15">
        <v>93.493471489586</v>
      </c>
      <c r="C2644" s="15">
        <v>124.00642264436215</v>
      </c>
      <c r="D2644" s="15">
        <v>100.73870693628919</v>
      </c>
      <c r="E2644" s="15"/>
    </row>
    <row r="2645" spans="1:5" ht="15.75">
      <c r="A2645" s="16">
        <v>106.68841325389735</v>
      </c>
      <c r="B2645" s="15">
        <v>113.25969491895762</v>
      </c>
      <c r="C2645" s="15">
        <v>120.281221715436</v>
      </c>
      <c r="D2645" s="15">
        <v>93.534784121237635</v>
      </c>
      <c r="E2645" s="15"/>
    </row>
    <row r="2646" spans="1:5" ht="15.75">
      <c r="A2646" s="16">
        <v>89.178086899613618</v>
      </c>
      <c r="B2646" s="15">
        <v>110.34615406948092</v>
      </c>
      <c r="C2646" s="15">
        <v>144.67405533520719</v>
      </c>
      <c r="D2646" s="15">
        <v>92.352602890520075</v>
      </c>
      <c r="E2646" s="15"/>
    </row>
    <row r="2647" spans="1:5" ht="15.75">
      <c r="A2647" s="16">
        <v>99.441283207545439</v>
      </c>
      <c r="B2647" s="15">
        <v>97.222938331532305</v>
      </c>
      <c r="C2647" s="15">
        <v>110.37207564320397</v>
      </c>
      <c r="D2647" s="15">
        <v>85.35342622585631</v>
      </c>
      <c r="E2647" s="15"/>
    </row>
    <row r="2648" spans="1:5" ht="15.75">
      <c r="A2648" s="16">
        <v>105.69416328085026</v>
      </c>
      <c r="B2648" s="15">
        <v>95.910167639067367</v>
      </c>
      <c r="C2648" s="15">
        <v>134.76732236950397</v>
      </c>
      <c r="D2648" s="15">
        <v>71.580376263972312</v>
      </c>
      <c r="E2648" s="15"/>
    </row>
    <row r="2649" spans="1:5" ht="15.75">
      <c r="A2649" s="16">
        <v>105.85570437201</v>
      </c>
      <c r="B2649" s="15">
        <v>93.155117825438083</v>
      </c>
      <c r="C2649" s="15">
        <v>102.00815829487055</v>
      </c>
      <c r="D2649" s="15">
        <v>85.948857072656892</v>
      </c>
      <c r="E2649" s="15"/>
    </row>
    <row r="2650" spans="1:5" ht="15.75">
      <c r="A2650" s="16">
        <v>96.614219300141713</v>
      </c>
      <c r="B2650" s="15">
        <v>100.3023220938303</v>
      </c>
      <c r="C2650" s="15">
        <v>122.20532423004329</v>
      </c>
      <c r="D2650" s="15">
        <v>86.908226285891033</v>
      </c>
      <c r="E2650" s="15"/>
    </row>
    <row r="2651" spans="1:5" ht="15.75">
      <c r="A2651" s="16">
        <v>103.69740600115165</v>
      </c>
      <c r="B2651" s="15">
        <v>115.27942529014581</v>
      </c>
      <c r="C2651" s="15">
        <v>140.20427085723099</v>
      </c>
      <c r="D2651" s="15">
        <v>104.45279952577948</v>
      </c>
      <c r="E2651" s="15"/>
    </row>
    <row r="2652" spans="1:5" ht="15.75">
      <c r="A2652" s="16">
        <v>113.98328948312155</v>
      </c>
      <c r="B2652" s="15">
        <v>78.781385142070803</v>
      </c>
      <c r="C2652" s="15">
        <v>147.65101125983051</v>
      </c>
      <c r="D2652" s="15">
        <v>88.972581743638557</v>
      </c>
      <c r="E2652" s="15"/>
    </row>
    <row r="2653" spans="1:5" ht="15.75">
      <c r="A2653" s="16">
        <v>107.1294119574361</v>
      </c>
      <c r="B2653" s="15">
        <v>118.70027815115805</v>
      </c>
      <c r="C2653" s="15">
        <v>137.37245878934914</v>
      </c>
      <c r="D2653" s="15">
        <v>109.56646918089632</v>
      </c>
      <c r="E2653" s="15"/>
    </row>
    <row r="2654" spans="1:5" ht="15.75">
      <c r="A2654" s="16">
        <v>127.61163671380018</v>
      </c>
      <c r="B2654" s="15">
        <v>104.91472044302554</v>
      </c>
      <c r="C2654" s="15">
        <v>114.980027689802</v>
      </c>
      <c r="D2654" s="15">
        <v>98.030548594073252</v>
      </c>
      <c r="E2654" s="15"/>
    </row>
    <row r="2655" spans="1:5" ht="15.75">
      <c r="A2655" s="16">
        <v>96.564162421151423</v>
      </c>
      <c r="B2655" s="15">
        <v>107.89055683671336</v>
      </c>
      <c r="C2655" s="15">
        <v>105.43758375167158</v>
      </c>
      <c r="D2655" s="15">
        <v>116.15796872175679</v>
      </c>
      <c r="E2655" s="15"/>
    </row>
    <row r="2656" spans="1:5" ht="15.75">
      <c r="A2656" s="16">
        <v>113.35194769828263</v>
      </c>
      <c r="B2656" s="15">
        <v>95.98472079250655</v>
      </c>
      <c r="C2656" s="15">
        <v>135.16120620056995</v>
      </c>
      <c r="D2656" s="15">
        <v>89.380158238191143</v>
      </c>
      <c r="E2656" s="15"/>
    </row>
    <row r="2657" spans="1:5" ht="15.75">
      <c r="A2657" s="16">
        <v>95.40876407618839</v>
      </c>
      <c r="B2657" s="15">
        <v>97.278286920078472</v>
      </c>
      <c r="C2657" s="15">
        <v>132.16396529697363</v>
      </c>
      <c r="D2657" s="15">
        <v>79.391245524425358</v>
      </c>
      <c r="E2657" s="15"/>
    </row>
    <row r="2658" spans="1:5" ht="15.75">
      <c r="A2658" s="16">
        <v>102.7186900254037</v>
      </c>
      <c r="B2658" s="15">
        <v>76.312579217648135</v>
      </c>
      <c r="C2658" s="15">
        <v>112.94253571009563</v>
      </c>
      <c r="D2658" s="15">
        <v>89.108352571975047</v>
      </c>
      <c r="E2658" s="15"/>
    </row>
    <row r="2659" spans="1:5" ht="15.75">
      <c r="A2659" s="16">
        <v>90.073190138474502</v>
      </c>
      <c r="B2659" s="15">
        <v>84.726144044117291</v>
      </c>
      <c r="C2659" s="15">
        <v>116.27774148971639</v>
      </c>
      <c r="D2659" s="15">
        <v>117.26484328020206</v>
      </c>
      <c r="E2659" s="15"/>
    </row>
    <row r="2660" spans="1:5" ht="15.75">
      <c r="A2660" s="16">
        <v>79.947886400708512</v>
      </c>
      <c r="B2660" s="15">
        <v>98.077769759106559</v>
      </c>
      <c r="C2660" s="15">
        <v>121.85950824116389</v>
      </c>
      <c r="D2660" s="15">
        <v>112.39773765891528</v>
      </c>
      <c r="E2660" s="15"/>
    </row>
    <row r="2661" spans="1:5" ht="15.75">
      <c r="A2661" s="16">
        <v>112.31335717750426</v>
      </c>
      <c r="B2661" s="15">
        <v>101.50987095912569</v>
      </c>
      <c r="C2661" s="15">
        <v>132.98631866331903</v>
      </c>
      <c r="D2661" s="15">
        <v>118.20614631776607</v>
      </c>
      <c r="E2661" s="15"/>
    </row>
    <row r="2662" spans="1:5" ht="15.75">
      <c r="A2662" s="16">
        <v>99.923104407997698</v>
      </c>
      <c r="B2662" s="15">
        <v>93.431011925935081</v>
      </c>
      <c r="C2662" s="15">
        <v>113.24655906759631</v>
      </c>
      <c r="D2662" s="15">
        <v>100.26382868827568</v>
      </c>
      <c r="E2662" s="15"/>
    </row>
    <row r="2663" spans="1:5" ht="15.75">
      <c r="A2663" s="16">
        <v>108.61122712416318</v>
      </c>
      <c r="B2663" s="15">
        <v>73.352910637487412</v>
      </c>
      <c r="C2663" s="15">
        <v>120.39459439600932</v>
      </c>
      <c r="D2663" s="15">
        <v>74.889589743952456</v>
      </c>
      <c r="E2663" s="15"/>
    </row>
    <row r="2664" spans="1:5" ht="15.75">
      <c r="A2664" s="16">
        <v>105.76504935779099</v>
      </c>
      <c r="B2664" s="15">
        <v>109.08497649990636</v>
      </c>
      <c r="C2664" s="15">
        <v>135.87460363786477</v>
      </c>
      <c r="D2664" s="15">
        <v>83.976821248717215</v>
      </c>
      <c r="E2664" s="15"/>
    </row>
    <row r="2665" spans="1:5" ht="15.75">
      <c r="A2665" s="16">
        <v>92.84322322631624</v>
      </c>
      <c r="B2665" s="15">
        <v>90.344790332784441</v>
      </c>
      <c r="C2665" s="15">
        <v>154.16530034131029</v>
      </c>
      <c r="D2665" s="15">
        <v>85.044470570642261</v>
      </c>
      <c r="E2665" s="15"/>
    </row>
    <row r="2666" spans="1:5" ht="15.75">
      <c r="A2666" s="16">
        <v>99.652806353054757</v>
      </c>
      <c r="B2666" s="15">
        <v>89.282173801001363</v>
      </c>
      <c r="C2666" s="15">
        <v>97.882856103416316</v>
      </c>
      <c r="D2666" s="15">
        <v>62.907229840453738</v>
      </c>
      <c r="E2666" s="15"/>
    </row>
    <row r="2667" spans="1:5" ht="15.75">
      <c r="A2667" s="16">
        <v>90.940519999668368</v>
      </c>
      <c r="B2667" s="15">
        <v>103.20036590207451</v>
      </c>
      <c r="C2667" s="15">
        <v>138.07967932016254</v>
      </c>
      <c r="D2667" s="15">
        <v>78.162734753283303</v>
      </c>
      <c r="E2667" s="15"/>
    </row>
    <row r="2668" spans="1:5" ht="15.75">
      <c r="A2668" s="16">
        <v>94.53062667089398</v>
      </c>
      <c r="B2668" s="15">
        <v>116.47131659103707</v>
      </c>
      <c r="C2668" s="15">
        <v>126.26281392647911</v>
      </c>
      <c r="D2668" s="15">
        <v>111.78371304968096</v>
      </c>
      <c r="E2668" s="15"/>
    </row>
    <row r="2669" spans="1:5" ht="15.75">
      <c r="A2669" s="16">
        <v>101.06480820025467</v>
      </c>
      <c r="B2669" s="15">
        <v>101.47255365030219</v>
      </c>
      <c r="C2669" s="15">
        <v>107.07179194250784</v>
      </c>
      <c r="D2669" s="15">
        <v>87.409659867267919</v>
      </c>
      <c r="E2669" s="15"/>
    </row>
    <row r="2670" spans="1:5" ht="15.75">
      <c r="A2670" s="16">
        <v>87.802360174583782</v>
      </c>
      <c r="B2670" s="15">
        <v>113.10182156547057</v>
      </c>
      <c r="C2670" s="15">
        <v>96.649575794492648</v>
      </c>
      <c r="D2670" s="15">
        <v>112.62333876064758</v>
      </c>
      <c r="E2670" s="15"/>
    </row>
    <row r="2671" spans="1:5" ht="15.75">
      <c r="A2671" s="16">
        <v>98.259029747202931</v>
      </c>
      <c r="B2671" s="15">
        <v>123.07859969741344</v>
      </c>
      <c r="C2671" s="15">
        <v>135.63074994031012</v>
      </c>
      <c r="D2671" s="15">
        <v>117.30159745403625</v>
      </c>
      <c r="E2671" s="15"/>
    </row>
    <row r="2672" spans="1:5" ht="15.75">
      <c r="A2672" s="16">
        <v>90.543978842879369</v>
      </c>
      <c r="B2672" s="15">
        <v>86.516492668528144</v>
      </c>
      <c r="C2672" s="15">
        <v>106.31472494453078</v>
      </c>
      <c r="D2672" s="15">
        <v>85.865549216129011</v>
      </c>
      <c r="E2672" s="15"/>
    </row>
    <row r="2673" spans="1:5" ht="15.75">
      <c r="A2673" s="16">
        <v>94.78256375385854</v>
      </c>
      <c r="B2673" s="15">
        <v>122.54903811086706</v>
      </c>
      <c r="C2673" s="15">
        <v>122.06834445127015</v>
      </c>
      <c r="D2673" s="15">
        <v>90.870941579288456</v>
      </c>
      <c r="E2673" s="15"/>
    </row>
    <row r="2674" spans="1:5" ht="15.75">
      <c r="A2674" s="16">
        <v>78.787896062328855</v>
      </c>
      <c r="B2674" s="15">
        <v>101.58403554496545</v>
      </c>
      <c r="C2674" s="15">
        <v>144.23460118252365</v>
      </c>
      <c r="D2674" s="15">
        <v>73.754714884620398</v>
      </c>
      <c r="E2674" s="15"/>
    </row>
    <row r="2675" spans="1:5" ht="15.75">
      <c r="A2675" s="16">
        <v>103.65050585511995</v>
      </c>
      <c r="B2675" s="15">
        <v>113.42402351988881</v>
      </c>
      <c r="C2675" s="15">
        <v>127.14520511176488</v>
      </c>
      <c r="D2675" s="15">
        <v>113.90838411259665</v>
      </c>
      <c r="E2675" s="15"/>
    </row>
    <row r="2676" spans="1:5" ht="15.75">
      <c r="A2676" s="16">
        <v>99.794385078587311</v>
      </c>
      <c r="B2676" s="15">
        <v>111.94355737439423</v>
      </c>
      <c r="C2676" s="15">
        <v>139.31069315916602</v>
      </c>
      <c r="D2676" s="15">
        <v>76.510318752644935</v>
      </c>
      <c r="E2676" s="15"/>
    </row>
    <row r="2677" spans="1:5" ht="15.75">
      <c r="A2677" s="16">
        <v>98.400555898314224</v>
      </c>
      <c r="B2677" s="15">
        <v>90.991277780722157</v>
      </c>
      <c r="C2677" s="15">
        <v>146.37512538394617</v>
      </c>
      <c r="D2677" s="15">
        <v>97.958450388352958</v>
      </c>
      <c r="E2677" s="15"/>
    </row>
    <row r="2678" spans="1:5" ht="15.75">
      <c r="A2678" s="16">
        <v>88.592206375443538</v>
      </c>
      <c r="B2678" s="15">
        <v>90.261995541402484</v>
      </c>
      <c r="C2678" s="15">
        <v>118.36470311801008</v>
      </c>
      <c r="D2678" s="15">
        <v>124.54058830443273</v>
      </c>
      <c r="E2678" s="15"/>
    </row>
    <row r="2679" spans="1:5" ht="15.75">
      <c r="A2679" s="16">
        <v>85.613859628671207</v>
      </c>
      <c r="B2679" s="15">
        <v>108.1992329135403</v>
      </c>
      <c r="C2679" s="15">
        <v>90.978637317567745</v>
      </c>
      <c r="D2679" s="15">
        <v>84.595011801502551</v>
      </c>
      <c r="E2679" s="15"/>
    </row>
    <row r="2680" spans="1:5" ht="15.75">
      <c r="A2680" s="16">
        <v>89.296889739790686</v>
      </c>
      <c r="B2680" s="15">
        <v>125.01748665343939</v>
      </c>
      <c r="C2680" s="15">
        <v>126.44783206574175</v>
      </c>
      <c r="D2680" s="15">
        <v>64.907378696096885</v>
      </c>
      <c r="E2680" s="15"/>
    </row>
    <row r="2681" spans="1:5" ht="15.75">
      <c r="A2681" s="16">
        <v>89.840166331958926</v>
      </c>
      <c r="B2681" s="15">
        <v>69.397596066727374</v>
      </c>
      <c r="C2681" s="15">
        <v>100.66998001094021</v>
      </c>
      <c r="D2681" s="15">
        <v>77.217970664355562</v>
      </c>
      <c r="E2681" s="15"/>
    </row>
    <row r="2682" spans="1:5" ht="15.75">
      <c r="A2682" s="16">
        <v>102.12990435230154</v>
      </c>
      <c r="B2682" s="15">
        <v>102.47606871963058</v>
      </c>
      <c r="C2682" s="15">
        <v>132.11924520084608</v>
      </c>
      <c r="D2682" s="15">
        <v>65.355863584818508</v>
      </c>
      <c r="E2682" s="15"/>
    </row>
    <row r="2683" spans="1:5" ht="15.75">
      <c r="A2683" s="16">
        <v>107.87238966515247</v>
      </c>
      <c r="B2683" s="15">
        <v>99.845912216443367</v>
      </c>
      <c r="C2683" s="15">
        <v>132.60663020250831</v>
      </c>
      <c r="D2683" s="15">
        <v>79.747888829194835</v>
      </c>
      <c r="E2683" s="15"/>
    </row>
    <row r="2684" spans="1:5" ht="15.75">
      <c r="A2684" s="16">
        <v>113.12828420591927</v>
      </c>
      <c r="B2684" s="15">
        <v>110.98567700597641</v>
      </c>
      <c r="C2684" s="15">
        <v>125.29746805495847</v>
      </c>
      <c r="D2684" s="15">
        <v>75.840184892803109</v>
      </c>
      <c r="E2684" s="15"/>
    </row>
    <row r="2685" spans="1:5" ht="15.75">
      <c r="A2685" s="16">
        <v>109.2563005420061</v>
      </c>
      <c r="B2685" s="15">
        <v>112.41813490747745</v>
      </c>
      <c r="C2685" s="15">
        <v>81.84792055167236</v>
      </c>
      <c r="D2685" s="15">
        <v>31.485259615755012</v>
      </c>
      <c r="E2685" s="15"/>
    </row>
    <row r="2686" spans="1:5" ht="15.75">
      <c r="A2686" s="16">
        <v>99.648246019688713</v>
      </c>
      <c r="B2686" s="15">
        <v>100.9049365172018</v>
      </c>
      <c r="C2686" s="15">
        <v>135.72111473056339</v>
      </c>
      <c r="D2686" s="15">
        <v>111.42349524678821</v>
      </c>
      <c r="E2686" s="15"/>
    </row>
    <row r="2687" spans="1:5" ht="15.75">
      <c r="A2687" s="16">
        <v>103.63747891208277</v>
      </c>
      <c r="B2687" s="15">
        <v>115.12314079334942</v>
      </c>
      <c r="C2687" s="15">
        <v>123.8748248482068</v>
      </c>
      <c r="D2687" s="15">
        <v>86.510927948046401</v>
      </c>
      <c r="E2687" s="15"/>
    </row>
    <row r="2688" spans="1:5" ht="15.75">
      <c r="A2688" s="16">
        <v>111.8733732615226</v>
      </c>
      <c r="B2688" s="15">
        <v>114.48621112416504</v>
      </c>
      <c r="C2688" s="15">
        <v>115.71872678144359</v>
      </c>
      <c r="D2688" s="15">
        <v>121.90721262573447</v>
      </c>
      <c r="E2688" s="15"/>
    </row>
    <row r="2689" spans="1:5" ht="15.75">
      <c r="A2689" s="16">
        <v>95.464023385068231</v>
      </c>
      <c r="B2689" s="15">
        <v>107.73670037347074</v>
      </c>
      <c r="C2689" s="15">
        <v>126.64908787306786</v>
      </c>
      <c r="D2689" s="15">
        <v>124.92927286118629</v>
      </c>
      <c r="E2689" s="15"/>
    </row>
    <row r="2690" spans="1:5" ht="15.75">
      <c r="A2690" s="16">
        <v>109.83990819082692</v>
      </c>
      <c r="B2690" s="15">
        <v>95.158415735261315</v>
      </c>
      <c r="C2690" s="15">
        <v>134.1729565562332</v>
      </c>
      <c r="D2690" s="15">
        <v>71.66147746503384</v>
      </c>
      <c r="E2690" s="15"/>
    </row>
    <row r="2691" spans="1:5" ht="15.75">
      <c r="A2691" s="16">
        <v>105.74766530024817</v>
      </c>
      <c r="B2691" s="15">
        <v>88.830273593407583</v>
      </c>
      <c r="C2691" s="15">
        <v>134.58605494296307</v>
      </c>
      <c r="D2691" s="15">
        <v>94.407835350614278</v>
      </c>
      <c r="E2691" s="15"/>
    </row>
    <row r="2692" spans="1:5" ht="15.75">
      <c r="A2692" s="16">
        <v>86.382401972605294</v>
      </c>
      <c r="B2692" s="15">
        <v>86.706226902043682</v>
      </c>
      <c r="C2692" s="15">
        <v>153.36065640722154</v>
      </c>
      <c r="D2692" s="15">
        <v>100.0936304709569</v>
      </c>
      <c r="E2692" s="15"/>
    </row>
    <row r="2693" spans="1:5" ht="15.75">
      <c r="A2693" s="16">
        <v>101.02115617903564</v>
      </c>
      <c r="B2693" s="15">
        <v>94.716641728672357</v>
      </c>
      <c r="C2693" s="15">
        <v>103.10965938754748</v>
      </c>
      <c r="D2693" s="15">
        <v>87.87950905341404</v>
      </c>
      <c r="E2693" s="15"/>
    </row>
    <row r="2694" spans="1:5" ht="15.75">
      <c r="A2694" s="16">
        <v>98.745939383553605</v>
      </c>
      <c r="B2694" s="15">
        <v>93.313209612864512</v>
      </c>
      <c r="C2694" s="15">
        <v>124.90908378652534</v>
      </c>
      <c r="D2694" s="15">
        <v>113.96871505855302</v>
      </c>
      <c r="E2694" s="15"/>
    </row>
    <row r="2695" spans="1:5" ht="15.75">
      <c r="A2695" s="16">
        <v>103.56220117774342</v>
      </c>
      <c r="B2695" s="15">
        <v>99.998126580891267</v>
      </c>
      <c r="C2695" s="15">
        <v>137.22373542328228</v>
      </c>
      <c r="D2695" s="15">
        <v>98.868579760028297</v>
      </c>
      <c r="E2695" s="15"/>
    </row>
    <row r="2696" spans="1:5" ht="15.75">
      <c r="A2696" s="16">
        <v>89.134186431130047</v>
      </c>
      <c r="B2696" s="15">
        <v>102.28705499029047</v>
      </c>
      <c r="C2696" s="15">
        <v>131.50880671975642</v>
      </c>
      <c r="D2696" s="15">
        <v>111.73264582334355</v>
      </c>
      <c r="E2696" s="15"/>
    </row>
    <row r="2697" spans="1:5" ht="15.75">
      <c r="A2697" s="16">
        <v>90.917586542082063</v>
      </c>
      <c r="B2697" s="15">
        <v>118.33448015304384</v>
      </c>
      <c r="C2697" s="15">
        <v>126.70256966075613</v>
      </c>
      <c r="D2697" s="15">
        <v>81.627942444589507</v>
      </c>
      <c r="E2697" s="15"/>
    </row>
    <row r="2698" spans="1:5" ht="15.75">
      <c r="A2698" s="16">
        <v>81.797107993401141</v>
      </c>
      <c r="B2698" s="15">
        <v>104.60240022786707</v>
      </c>
      <c r="C2698" s="15">
        <v>163.44539990257658</v>
      </c>
      <c r="D2698" s="15">
        <v>89.598154341706504</v>
      </c>
      <c r="E2698" s="15"/>
    </row>
    <row r="2699" spans="1:5" ht="15.75">
      <c r="A2699" s="16">
        <v>97.528146834781637</v>
      </c>
      <c r="B2699" s="15">
        <v>118.13032941103643</v>
      </c>
      <c r="C2699" s="15">
        <v>151.34804808412241</v>
      </c>
      <c r="D2699" s="15">
        <v>94.733043032567821</v>
      </c>
      <c r="E2699" s="15"/>
    </row>
    <row r="2700" spans="1:5" ht="15.75">
      <c r="A2700" s="16">
        <v>92.907491770978368</v>
      </c>
      <c r="B2700" s="15">
        <v>110.81678924120411</v>
      </c>
      <c r="C2700" s="15">
        <v>133.85758990970089</v>
      </c>
      <c r="D2700" s="15">
        <v>80.022697604852056</v>
      </c>
      <c r="E2700" s="15"/>
    </row>
    <row r="2701" spans="1:5" ht="15.75">
      <c r="A2701" s="16">
        <v>110.60423235310282</v>
      </c>
      <c r="B2701" s="15">
        <v>97.002074376410974</v>
      </c>
      <c r="C2701" s="15">
        <v>125.82009585654532</v>
      </c>
      <c r="D2701" s="15">
        <v>80.929807068491755</v>
      </c>
      <c r="E2701" s="15"/>
    </row>
    <row r="2702" spans="1:5" ht="15.75">
      <c r="A2702" s="16">
        <v>102.24471326555431</v>
      </c>
      <c r="B2702" s="15">
        <v>95.970651023100118</v>
      </c>
      <c r="C2702" s="15">
        <v>143.02799931599566</v>
      </c>
      <c r="D2702" s="15">
        <v>95.08046400319472</v>
      </c>
      <c r="E2702" s="15"/>
    </row>
    <row r="2703" spans="1:5" ht="15.75">
      <c r="A2703" s="16">
        <v>106.46643957554716</v>
      </c>
      <c r="B2703" s="15">
        <v>95.16030024156521</v>
      </c>
      <c r="C2703" s="15">
        <v>126.21002133119532</v>
      </c>
      <c r="D2703" s="15">
        <v>65.60687584195648</v>
      </c>
      <c r="E2703" s="15"/>
    </row>
    <row r="2704" spans="1:5" ht="15.75">
      <c r="A2704" s="16">
        <v>93.397772650411071</v>
      </c>
      <c r="B2704" s="15">
        <v>121.25424868523851</v>
      </c>
      <c r="C2704" s="15">
        <v>123.61220065634484</v>
      </c>
      <c r="D2704" s="15">
        <v>85.646492542741726</v>
      </c>
      <c r="E2704" s="15"/>
    </row>
    <row r="2705" spans="1:5" ht="15.75">
      <c r="A2705" s="16">
        <v>89.060039532830615</v>
      </c>
      <c r="B2705" s="15">
        <v>116.49505142356134</v>
      </c>
      <c r="C2705" s="15">
        <v>105.8585481651221</v>
      </c>
      <c r="D2705" s="15">
        <v>146.65570870452029</v>
      </c>
      <c r="E2705" s="15"/>
    </row>
    <row r="2706" spans="1:5" ht="15.75">
      <c r="A2706" s="16">
        <v>93.585074106022148</v>
      </c>
      <c r="B2706" s="15">
        <v>95.984675296426758</v>
      </c>
      <c r="C2706" s="15">
        <v>124.26584523925612</v>
      </c>
      <c r="D2706" s="15">
        <v>102.54777134207984</v>
      </c>
      <c r="E2706" s="15"/>
    </row>
    <row r="2707" spans="1:5" ht="15.75">
      <c r="A2707" s="16">
        <v>106.37846693260258</v>
      </c>
      <c r="B2707" s="15">
        <v>84.960734991943809</v>
      </c>
      <c r="C2707" s="15">
        <v>124.87026593931319</v>
      </c>
      <c r="D2707" s="15">
        <v>94.761879447935371</v>
      </c>
      <c r="E2707" s="15"/>
    </row>
    <row r="2708" spans="1:5" ht="15.75">
      <c r="A2708" s="16">
        <v>99.513762529403493</v>
      </c>
      <c r="B2708" s="15">
        <v>70.30366332506901</v>
      </c>
      <c r="C2708" s="15">
        <v>102.42465556684124</v>
      </c>
      <c r="D2708" s="15">
        <v>102.43013401703251</v>
      </c>
      <c r="E2708" s="15"/>
    </row>
    <row r="2709" spans="1:5" ht="15.75">
      <c r="A2709" s="16">
        <v>95.042465691739153</v>
      </c>
      <c r="B2709" s="15">
        <v>97.587748145633668</v>
      </c>
      <c r="C2709" s="15">
        <v>97.122939219565296</v>
      </c>
      <c r="D2709" s="15">
        <v>104.41196790282561</v>
      </c>
      <c r="E2709" s="15"/>
    </row>
    <row r="2710" spans="1:5" ht="15.75">
      <c r="A2710" s="16">
        <v>93.656410499340836</v>
      </c>
      <c r="B2710" s="15">
        <v>84.598802899483871</v>
      </c>
      <c r="C2710" s="15">
        <v>142.52970954186708</v>
      </c>
      <c r="D2710" s="15">
        <v>107.68019189163738</v>
      </c>
      <c r="E2710" s="15"/>
    </row>
    <row r="2711" spans="1:5" ht="15.75">
      <c r="A2711" s="16">
        <v>101.64473697284961</v>
      </c>
      <c r="B2711" s="15">
        <v>70.557292653268178</v>
      </c>
      <c r="C2711" s="15">
        <v>137.68658984461126</v>
      </c>
      <c r="D2711" s="15">
        <v>104.98812141370308</v>
      </c>
      <c r="E2711" s="15"/>
    </row>
    <row r="2712" spans="1:5" ht="15.75">
      <c r="A2712" s="16">
        <v>106.08485812836079</v>
      </c>
      <c r="B2712" s="15">
        <v>117.57030853306674</v>
      </c>
      <c r="C2712" s="15">
        <v>152.35720576382619</v>
      </c>
      <c r="D2712" s="15">
        <v>91.794550392057772</v>
      </c>
      <c r="E2712" s="15"/>
    </row>
    <row r="2713" spans="1:5" ht="15.75">
      <c r="A2713" s="16">
        <v>82.329148655821882</v>
      </c>
      <c r="B2713" s="15">
        <v>83.129898701378124</v>
      </c>
      <c r="C2713" s="15">
        <v>139.7564260389629</v>
      </c>
      <c r="D2713" s="15">
        <v>118.24490599975093</v>
      </c>
      <c r="E2713" s="15"/>
    </row>
    <row r="2714" spans="1:5" ht="15.75">
      <c r="A2714" s="16">
        <v>96.190457770353532</v>
      </c>
      <c r="B2714" s="15">
        <v>113.1800294301172</v>
      </c>
      <c r="C2714" s="15">
        <v>108.60003299854384</v>
      </c>
      <c r="D2714" s="15">
        <v>48.326445085200476</v>
      </c>
      <c r="E2714" s="15"/>
    </row>
    <row r="2715" spans="1:5" ht="15.75">
      <c r="A2715" s="16">
        <v>108.06428316772667</v>
      </c>
      <c r="B2715" s="15">
        <v>75.316417325245766</v>
      </c>
      <c r="C2715" s="15">
        <v>128.13010752817036</v>
      </c>
      <c r="D2715" s="15">
        <v>73.713294562543297</v>
      </c>
      <c r="E2715" s="15"/>
    </row>
    <row r="2716" spans="1:5" ht="15.75">
      <c r="A2716" s="16">
        <v>97.795692765123476</v>
      </c>
      <c r="B2716" s="15">
        <v>101.0610570421079</v>
      </c>
      <c r="C2716" s="15">
        <v>101.98296704942891</v>
      </c>
      <c r="D2716" s="15">
        <v>98.427096889713539</v>
      </c>
      <c r="E2716" s="15"/>
    </row>
    <row r="2717" spans="1:5" ht="15.75">
      <c r="A2717" s="16">
        <v>81.641231695363103</v>
      </c>
      <c r="B2717" s="15">
        <v>102.01242114914635</v>
      </c>
      <c r="C2717" s="15">
        <v>111.1895701977005</v>
      </c>
      <c r="D2717" s="15">
        <v>115.29639039759445</v>
      </c>
      <c r="E2717" s="15"/>
    </row>
    <row r="2718" spans="1:5" ht="15.75">
      <c r="A2718" s="16">
        <v>105.15958514051817</v>
      </c>
      <c r="B2718" s="15">
        <v>123.20625094816364</v>
      </c>
      <c r="C2718" s="15">
        <v>116.06143044023156</v>
      </c>
      <c r="D2718" s="15">
        <v>75.733590326854028</v>
      </c>
      <c r="E2718" s="15"/>
    </row>
    <row r="2719" spans="1:5" ht="15.75">
      <c r="A2719" s="16">
        <v>62.60702535926157</v>
      </c>
      <c r="B2719" s="15">
        <v>101.55489785061036</v>
      </c>
      <c r="C2719" s="15">
        <v>127.17033992567508</v>
      </c>
      <c r="D2719" s="15">
        <v>88.139585876609772</v>
      </c>
      <c r="E2719" s="15"/>
    </row>
    <row r="2720" spans="1:5" ht="15.75">
      <c r="A2720" s="16">
        <v>94.809587743418433</v>
      </c>
      <c r="B2720" s="15">
        <v>97.651253306059971</v>
      </c>
      <c r="C2720" s="15">
        <v>123.37287698588852</v>
      </c>
      <c r="D2720" s="15">
        <v>106.25880794697764</v>
      </c>
      <c r="E2720" s="15"/>
    </row>
    <row r="2721" spans="1:5" ht="15.75">
      <c r="A2721" s="16">
        <v>89.530564179290195</v>
      </c>
      <c r="B2721" s="15">
        <v>92.327288429891041</v>
      </c>
      <c r="C2721" s="15">
        <v>118.24877255953083</v>
      </c>
      <c r="D2721" s="15">
        <v>168.18537403938763</v>
      </c>
      <c r="E2721" s="15"/>
    </row>
    <row r="2722" spans="1:5" ht="15.75">
      <c r="A2722" s="16">
        <v>109.40609185835228</v>
      </c>
      <c r="B2722" s="15">
        <v>107.03366834770236</v>
      </c>
      <c r="C2722" s="15">
        <v>100.32866988655655</v>
      </c>
      <c r="D2722" s="15">
        <v>75.492789397947035</v>
      </c>
      <c r="E2722" s="15"/>
    </row>
    <row r="2723" spans="1:5" ht="15.75">
      <c r="A2723" s="16">
        <v>102.43545841652804</v>
      </c>
      <c r="B2723" s="15">
        <v>83.784473225881584</v>
      </c>
      <c r="C2723" s="15">
        <v>147.62205777296913</v>
      </c>
      <c r="D2723" s="15">
        <v>89.142928837281943</v>
      </c>
      <c r="E2723" s="15"/>
    </row>
    <row r="2724" spans="1:5" ht="15.75">
      <c r="A2724" s="16">
        <v>95.120038803719353</v>
      </c>
      <c r="B2724" s="15">
        <v>115.6386141457574</v>
      </c>
      <c r="C2724" s="15">
        <v>94.858108154318188</v>
      </c>
      <c r="D2724" s="15">
        <v>88.268338877986707</v>
      </c>
      <c r="E2724" s="15"/>
    </row>
    <row r="2725" spans="1:5" ht="15.75">
      <c r="A2725" s="16">
        <v>105.49851825846304</v>
      </c>
      <c r="B2725" s="15">
        <v>73.776530670050988</v>
      </c>
      <c r="C2725" s="15">
        <v>157.29178430522097</v>
      </c>
      <c r="D2725" s="15">
        <v>91.870423227254605</v>
      </c>
      <c r="E2725" s="15"/>
    </row>
    <row r="2726" spans="1:5" ht="15.75">
      <c r="A2726" s="16">
        <v>90.662842819233447</v>
      </c>
      <c r="B2726" s="15">
        <v>67.797033054068834</v>
      </c>
      <c r="C2726" s="15">
        <v>118.31546939911277</v>
      </c>
      <c r="D2726" s="15">
        <v>76.136000721965047</v>
      </c>
      <c r="E2726" s="15"/>
    </row>
    <row r="2727" spans="1:5" ht="15.75">
      <c r="A2727" s="16">
        <v>103.90265995989125</v>
      </c>
      <c r="B2727" s="15">
        <v>121.99690568150459</v>
      </c>
      <c r="C2727" s="15">
        <v>117.74213926668722</v>
      </c>
      <c r="D2727" s="15">
        <v>71.191314893388835</v>
      </c>
      <c r="E2727" s="15"/>
    </row>
    <row r="2728" spans="1:5" ht="15.75">
      <c r="A2728" s="16">
        <v>111.56803068494128</v>
      </c>
      <c r="B2728" s="15">
        <v>106.32736859921579</v>
      </c>
      <c r="C2728" s="15">
        <v>155.36648152911994</v>
      </c>
      <c r="D2728" s="15">
        <v>80.070508087266035</v>
      </c>
      <c r="E2728" s="15"/>
    </row>
    <row r="2729" spans="1:5" ht="15.75">
      <c r="A2729" s="16">
        <v>95.389385935226301</v>
      </c>
      <c r="B2729" s="15">
        <v>102.41936495078221</v>
      </c>
      <c r="C2729" s="15">
        <v>90.306224988898975</v>
      </c>
      <c r="D2729" s="15">
        <v>90.989707556991561</v>
      </c>
      <c r="E2729" s="15"/>
    </row>
    <row r="2730" spans="1:5" ht="15.75">
      <c r="A2730" s="16">
        <v>113.6383132795288</v>
      </c>
      <c r="B2730" s="15">
        <v>76.782694158629283</v>
      </c>
      <c r="C2730" s="15">
        <v>87.071965640808457</v>
      </c>
      <c r="D2730" s="15">
        <v>90.413231482165202</v>
      </c>
      <c r="E2730" s="15"/>
    </row>
    <row r="2731" spans="1:5" ht="15.75">
      <c r="A2731" s="16">
        <v>95.423218238926211</v>
      </c>
      <c r="B2731" s="15">
        <v>113.30959377386876</v>
      </c>
      <c r="C2731" s="15">
        <v>115.77311044442808</v>
      </c>
      <c r="D2731" s="15">
        <v>82.571190818248397</v>
      </c>
      <c r="E2731" s="15"/>
    </row>
    <row r="2732" spans="1:5" ht="15.75">
      <c r="A2732" s="16">
        <v>86.231156683658128</v>
      </c>
      <c r="B2732" s="15">
        <v>88.180505905688733</v>
      </c>
      <c r="C2732" s="15">
        <v>139.49041592753133</v>
      </c>
      <c r="D2732" s="15">
        <v>84.498875524877803</v>
      </c>
      <c r="E2732" s="15"/>
    </row>
    <row r="2733" spans="1:5" ht="15.75">
      <c r="A2733" s="16">
        <v>73.132914352703438</v>
      </c>
      <c r="B2733" s="15">
        <v>109.11761780847087</v>
      </c>
      <c r="C2733" s="15">
        <v>100.77467585691693</v>
      </c>
      <c r="D2733" s="15">
        <v>83.723265129242463</v>
      </c>
      <c r="E2733" s="15"/>
    </row>
    <row r="2734" spans="1:5" ht="15.75">
      <c r="A2734" s="16">
        <v>106.19422035791217</v>
      </c>
      <c r="B2734" s="15">
        <v>104.30381971776228</v>
      </c>
      <c r="C2734" s="15">
        <v>82.418852651989027</v>
      </c>
      <c r="D2734" s="15">
        <v>63.560629942065816</v>
      </c>
      <c r="E2734" s="15"/>
    </row>
    <row r="2735" spans="1:5" ht="15.75">
      <c r="A2735" s="16">
        <v>85.100670063729922</v>
      </c>
      <c r="B2735" s="15">
        <v>125.6117448379598</v>
      </c>
      <c r="C2735" s="15">
        <v>119.04135642649862</v>
      </c>
      <c r="D2735" s="15">
        <v>76.920547933588068</v>
      </c>
      <c r="E2735" s="15"/>
    </row>
    <row r="2736" spans="1:5" ht="15.75">
      <c r="A2736" s="16">
        <v>117.96625341046365</v>
      </c>
      <c r="B2736" s="15">
        <v>123.03503808576579</v>
      </c>
      <c r="C2736" s="15">
        <v>135.56726192493898</v>
      </c>
      <c r="D2736" s="15">
        <v>48.426231684322829</v>
      </c>
      <c r="E2736" s="15"/>
    </row>
    <row r="2737" spans="1:5" ht="15.75">
      <c r="A2737" s="16">
        <v>93.11307409968208</v>
      </c>
      <c r="B2737" s="15">
        <v>127.08172659959018</v>
      </c>
      <c r="C2737" s="15">
        <v>91.14595161483976</v>
      </c>
      <c r="D2737" s="15">
        <v>103.70728667914477</v>
      </c>
      <c r="E2737" s="15"/>
    </row>
    <row r="2738" spans="1:5" ht="15.75">
      <c r="A2738" s="16">
        <v>104.41264431321997</v>
      </c>
      <c r="B2738" s="15">
        <v>102.59226067200302</v>
      </c>
      <c r="C2738" s="15">
        <v>145.08247617837924</v>
      </c>
      <c r="D2738" s="15">
        <v>70.355046027890467</v>
      </c>
      <c r="E2738" s="15"/>
    </row>
    <row r="2739" spans="1:5" ht="15.75">
      <c r="A2739" s="16">
        <v>102.12232733920814</v>
      </c>
      <c r="B2739" s="15">
        <v>114.60897591223898</v>
      </c>
      <c r="C2739" s="15">
        <v>151.21880072169915</v>
      </c>
      <c r="D2739" s="15">
        <v>109.65665803755655</v>
      </c>
      <c r="E2739" s="15"/>
    </row>
    <row r="2740" spans="1:5" ht="15.75">
      <c r="A2740" s="16">
        <v>103.88429983973992</v>
      </c>
      <c r="B2740" s="15">
        <v>96.767428807856959</v>
      </c>
      <c r="C2740" s="15">
        <v>130.51280052665106</v>
      </c>
      <c r="D2740" s="15">
        <v>125.41848219121334</v>
      </c>
      <c r="E2740" s="15"/>
    </row>
    <row r="2741" spans="1:5" ht="15.75">
      <c r="A2741" s="16">
        <v>94.383099515147251</v>
      </c>
      <c r="B2741" s="15">
        <v>127.42128330996252</v>
      </c>
      <c r="C2741" s="15">
        <v>129.19765510441152</v>
      </c>
      <c r="D2741" s="15">
        <v>84.34504325200578</v>
      </c>
      <c r="E2741" s="15"/>
    </row>
    <row r="2742" spans="1:5" ht="15.75">
      <c r="A2742" s="16">
        <v>104.41043169135469</v>
      </c>
      <c r="B2742" s="15">
        <v>92.423070496386117</v>
      </c>
      <c r="C2742" s="15">
        <v>79.991333539260268</v>
      </c>
      <c r="D2742" s="15">
        <v>78.463446194268727</v>
      </c>
      <c r="E2742" s="15"/>
    </row>
    <row r="2743" spans="1:5" ht="15.75">
      <c r="A2743" s="16">
        <v>100.82343299095555</v>
      </c>
      <c r="B2743" s="15">
        <v>99.796320272395178</v>
      </c>
      <c r="C2743" s="15">
        <v>144.04287731446743</v>
      </c>
      <c r="D2743" s="15">
        <v>71.540850969262237</v>
      </c>
      <c r="E2743" s="15"/>
    </row>
    <row r="2744" spans="1:5" ht="15.75">
      <c r="A2744" s="16">
        <v>96.393221481298497</v>
      </c>
      <c r="B2744" s="15">
        <v>113.3208635930373</v>
      </c>
      <c r="C2744" s="15">
        <v>110.46754762774071</v>
      </c>
      <c r="D2744" s="15">
        <v>80.036500874746253</v>
      </c>
      <c r="E2744" s="15"/>
    </row>
    <row r="2745" spans="1:5" ht="15.75">
      <c r="A2745" s="16">
        <v>94.263132146471662</v>
      </c>
      <c r="B2745" s="15">
        <v>105.20084940691845</v>
      </c>
      <c r="C2745" s="15">
        <v>138.40871380305089</v>
      </c>
      <c r="D2745" s="15">
        <v>85.989515499653635</v>
      </c>
      <c r="E2745" s="15"/>
    </row>
    <row r="2746" spans="1:5" ht="15.75">
      <c r="A2746" s="16">
        <v>113.41906752944055</v>
      </c>
      <c r="B2746" s="15">
        <v>89.651289140056178</v>
      </c>
      <c r="C2746" s="15">
        <v>105.10575055815821</v>
      </c>
      <c r="D2746" s="15">
        <v>95.168442698741273</v>
      </c>
      <c r="E2746" s="15"/>
    </row>
    <row r="2747" spans="1:5" ht="15.75">
      <c r="A2747" s="16">
        <v>95.324787737587258</v>
      </c>
      <c r="B2747" s="15">
        <v>103.63365592841092</v>
      </c>
      <c r="C2747" s="15">
        <v>95.302143804593697</v>
      </c>
      <c r="D2747" s="15">
        <v>97.502706176106813</v>
      </c>
      <c r="E2747" s="15"/>
    </row>
    <row r="2748" spans="1:5" ht="15.75">
      <c r="A2748" s="16">
        <v>120.87427883932946</v>
      </c>
      <c r="B2748" s="15">
        <v>90.641410794040667</v>
      </c>
      <c r="C2748" s="15">
        <v>116.74518317867069</v>
      </c>
      <c r="D2748" s="15">
        <v>106.62143264875681</v>
      </c>
      <c r="E2748" s="15"/>
    </row>
    <row r="2749" spans="1:5" ht="15.75">
      <c r="A2749" s="16">
        <v>99.343603609958109</v>
      </c>
      <c r="B2749" s="15">
        <v>88.725360424751898</v>
      </c>
      <c r="C2749" s="15">
        <v>117.21606986706092</v>
      </c>
      <c r="D2749" s="15">
        <v>118.28952595468536</v>
      </c>
      <c r="E2749" s="15"/>
    </row>
    <row r="2750" spans="1:5" ht="15.75">
      <c r="A2750" s="16">
        <v>96.865179143100022</v>
      </c>
      <c r="B2750" s="15">
        <v>123.97030167401226</v>
      </c>
      <c r="C2750" s="15">
        <v>98.388862263965393</v>
      </c>
      <c r="D2750" s="15">
        <v>97.711629811504963</v>
      </c>
      <c r="E2750" s="15"/>
    </row>
    <row r="2751" spans="1:5" ht="15.75">
      <c r="A2751" s="16">
        <v>107.9480847864204</v>
      </c>
      <c r="B2751" s="15">
        <v>94.127541645156043</v>
      </c>
      <c r="C2751" s="15">
        <v>102.46494615933557</v>
      </c>
      <c r="D2751" s="15">
        <v>80.290057890385924</v>
      </c>
      <c r="E2751" s="15"/>
    </row>
    <row r="2752" spans="1:5" ht="15.75">
      <c r="A2752" s="16">
        <v>90.995169632469697</v>
      </c>
      <c r="B2752" s="15">
        <v>80.802425443442871</v>
      </c>
      <c r="C2752" s="15">
        <v>122.6013364244011</v>
      </c>
      <c r="D2752" s="15">
        <v>82.647569072440774</v>
      </c>
      <c r="E2752" s="15"/>
    </row>
    <row r="2753" spans="1:5" ht="15.75">
      <c r="A2753" s="16">
        <v>98.894311978887117</v>
      </c>
      <c r="B2753" s="15">
        <v>75.298590413899547</v>
      </c>
      <c r="C2753" s="15">
        <v>96.729577183714355</v>
      </c>
      <c r="D2753" s="15">
        <v>101.13820246912155</v>
      </c>
      <c r="E2753" s="15"/>
    </row>
    <row r="2754" spans="1:5" ht="15.75">
      <c r="A2754" s="16">
        <v>110.98535627292563</v>
      </c>
      <c r="B2754" s="15">
        <v>95.591744182206639</v>
      </c>
      <c r="C2754" s="15">
        <v>103.14355042456782</v>
      </c>
      <c r="D2754" s="15">
        <v>67.81188957746167</v>
      </c>
      <c r="E2754" s="15"/>
    </row>
    <row r="2755" spans="1:5" ht="15.75">
      <c r="A2755" s="16">
        <v>111.72373997133036</v>
      </c>
      <c r="B2755" s="15">
        <v>86.895197301322469</v>
      </c>
      <c r="C2755" s="15">
        <v>126.38139720750132</v>
      </c>
      <c r="D2755" s="15">
        <v>102.9994554952566</v>
      </c>
      <c r="E2755" s="15"/>
    </row>
    <row r="2756" spans="1:5" ht="15.75">
      <c r="A2756" s="16">
        <v>93.733746445172983</v>
      </c>
      <c r="B2756" s="15">
        <v>91.514353048643216</v>
      </c>
      <c r="C2756" s="15">
        <v>104.01595550428624</v>
      </c>
      <c r="D2756" s="15">
        <v>73.918987977612005</v>
      </c>
      <c r="E2756" s="15"/>
    </row>
    <row r="2757" spans="1:5" ht="15.75">
      <c r="A2757" s="16">
        <v>90.167060999226578</v>
      </c>
      <c r="B2757" s="15">
        <v>127.2929302590228</v>
      </c>
      <c r="C2757" s="15">
        <v>143.91635505268709</v>
      </c>
      <c r="D2757" s="15">
        <v>78.958835019511753</v>
      </c>
      <c r="E2757" s="15"/>
    </row>
    <row r="2758" spans="1:5" ht="15.75">
      <c r="A2758" s="16">
        <v>89.123026395844818</v>
      </c>
      <c r="B2758" s="15">
        <v>100.25520522058287</v>
      </c>
      <c r="C2758" s="15">
        <v>120.62505711944596</v>
      </c>
      <c r="D2758" s="15">
        <v>101.08514602507626</v>
      </c>
      <c r="E2758" s="15"/>
    </row>
    <row r="2759" spans="1:5" ht="15.75">
      <c r="A2759" s="16">
        <v>106.49786742761194</v>
      </c>
      <c r="B2759" s="15">
        <v>100.18991008630564</v>
      </c>
      <c r="C2759" s="15">
        <v>108.94962849247349</v>
      </c>
      <c r="D2759" s="15">
        <v>112.8639556234873</v>
      </c>
      <c r="E2759" s="15"/>
    </row>
    <row r="2760" spans="1:5" ht="15.75">
      <c r="A2760" s="16">
        <v>109.20365937224688</v>
      </c>
      <c r="B2760" s="15">
        <v>103.91733680766038</v>
      </c>
      <c r="C2760" s="15">
        <v>140.64160695546093</v>
      </c>
      <c r="D2760" s="15">
        <v>106.50006056761754</v>
      </c>
      <c r="E2760" s="15"/>
    </row>
    <row r="2761" spans="1:5" ht="15.75">
      <c r="A2761" s="16">
        <v>111.93953251049606</v>
      </c>
      <c r="B2761" s="15">
        <v>79.390613911817809</v>
      </c>
      <c r="C2761" s="15">
        <v>105.41378058056807</v>
      </c>
      <c r="D2761" s="15">
        <v>77.866482332984788</v>
      </c>
      <c r="E2761" s="15"/>
    </row>
    <row r="2762" spans="1:5" ht="15.75">
      <c r="A2762" s="16">
        <v>100.76575061646622</v>
      </c>
      <c r="B2762" s="15">
        <v>125.84610584506208</v>
      </c>
      <c r="C2762" s="15">
        <v>115.89246621503548</v>
      </c>
      <c r="D2762" s="15">
        <v>116.9046039508487</v>
      </c>
      <c r="E2762" s="15"/>
    </row>
    <row r="2763" spans="1:5" ht="15.75">
      <c r="A2763" s="16">
        <v>102.60803783825736</v>
      </c>
      <c r="B2763" s="15">
        <v>85.199262631880401</v>
      </c>
      <c r="C2763" s="15">
        <v>124.89509685617008</v>
      </c>
      <c r="D2763" s="15">
        <v>80.103255006696372</v>
      </c>
      <c r="E2763" s="15"/>
    </row>
    <row r="2764" spans="1:5" ht="15.75">
      <c r="A2764" s="16">
        <v>106.91898737184715</v>
      </c>
      <c r="B2764" s="15">
        <v>108.52555612601691</v>
      </c>
      <c r="C2764" s="15">
        <v>118.56738422671356</v>
      </c>
      <c r="D2764" s="15">
        <v>74.731735390605536</v>
      </c>
      <c r="E2764" s="15"/>
    </row>
    <row r="2765" spans="1:5" ht="15.75">
      <c r="A2765" s="16">
        <v>92.919161695851926</v>
      </c>
      <c r="B2765" s="15">
        <v>91.543938352606347</v>
      </c>
      <c r="C2765" s="15">
        <v>137.3925521505214</v>
      </c>
      <c r="D2765" s="15">
        <v>75.310844734821103</v>
      </c>
      <c r="E2765" s="15"/>
    </row>
    <row r="2766" spans="1:5" ht="15.75">
      <c r="A2766" s="16">
        <v>94.625965158547842</v>
      </c>
      <c r="B2766" s="15">
        <v>99.348928147696824</v>
      </c>
      <c r="C2766" s="15">
        <v>145.41790649605559</v>
      </c>
      <c r="D2766" s="15">
        <v>79.185270898369708</v>
      </c>
      <c r="E2766" s="15"/>
    </row>
    <row r="2767" spans="1:5" ht="15.75">
      <c r="A2767" s="16">
        <v>88.102048479191808</v>
      </c>
      <c r="B2767" s="15">
        <v>101.72616969007322</v>
      </c>
      <c r="C2767" s="15">
        <v>125.46515739228994</v>
      </c>
      <c r="D2767" s="15">
        <v>115.13025447712835</v>
      </c>
      <c r="E2767" s="15"/>
    </row>
    <row r="2768" spans="1:5" ht="15.75">
      <c r="A2768" s="16">
        <v>104.62275883342045</v>
      </c>
      <c r="B2768" s="15">
        <v>85.347516220286934</v>
      </c>
      <c r="C2768" s="15">
        <v>125.8965661884929</v>
      </c>
      <c r="D2768" s="15">
        <v>58.277266547639783</v>
      </c>
      <c r="E2768" s="15"/>
    </row>
    <row r="2769" spans="1:5" ht="15.75">
      <c r="A2769" s="16">
        <v>103.03340913669103</v>
      </c>
      <c r="B2769" s="15">
        <v>86.681919670559182</v>
      </c>
      <c r="C2769" s="15">
        <v>103.36870973956138</v>
      </c>
      <c r="D2769" s="15">
        <v>55.876300841907778</v>
      </c>
      <c r="E2769" s="15"/>
    </row>
    <row r="2770" spans="1:5" ht="15.75">
      <c r="A2770" s="16">
        <v>116.8085501517794</v>
      </c>
      <c r="B2770" s="15">
        <v>97.278038351993246</v>
      </c>
      <c r="C2770" s="15">
        <v>109.04338633159796</v>
      </c>
      <c r="D2770" s="15">
        <v>102.27508846757019</v>
      </c>
      <c r="E2770" s="15"/>
    </row>
    <row r="2771" spans="1:5" ht="15.75">
      <c r="A2771" s="16">
        <v>95.084543055128279</v>
      </c>
      <c r="B2771" s="15">
        <v>115.87574760088728</v>
      </c>
      <c r="C2771" s="15">
        <v>140.13032759155521</v>
      </c>
      <c r="D2771" s="15">
        <v>90.859284270953822</v>
      </c>
      <c r="E2771" s="15"/>
    </row>
    <row r="2772" spans="1:5" ht="15.75">
      <c r="A2772" s="16">
        <v>82.32738575055123</v>
      </c>
      <c r="B2772" s="15">
        <v>110.86130217171899</v>
      </c>
      <c r="C2772" s="15">
        <v>97.357992416198158</v>
      </c>
      <c r="D2772" s="15">
        <v>85.071202626755849</v>
      </c>
      <c r="E2772" s="15"/>
    </row>
    <row r="2773" spans="1:5" ht="15.75">
      <c r="A2773" s="16">
        <v>87.108280214556544</v>
      </c>
      <c r="B2773" s="15">
        <v>86.006909952010346</v>
      </c>
      <c r="C2773" s="15">
        <v>113.34792567584486</v>
      </c>
      <c r="D2773" s="15">
        <v>106.62149959359226</v>
      </c>
      <c r="E2773" s="15"/>
    </row>
    <row r="2774" spans="1:5" ht="15.75">
      <c r="A2774" s="16">
        <v>92.365663700752521</v>
      </c>
      <c r="B2774" s="15">
        <v>95.143058353903598</v>
      </c>
      <c r="C2774" s="15">
        <v>96.332164003518983</v>
      </c>
      <c r="D2774" s="15">
        <v>117.46476157634902</v>
      </c>
      <c r="E2774" s="15"/>
    </row>
    <row r="2775" spans="1:5" ht="15.75">
      <c r="A2775" s="16">
        <v>92.412623456999654</v>
      </c>
      <c r="B2775" s="15">
        <v>104.73946254533075</v>
      </c>
      <c r="C2775" s="15">
        <v>118.31300723520712</v>
      </c>
      <c r="D2775" s="15">
        <v>83.356422985536938</v>
      </c>
      <c r="E2775" s="15"/>
    </row>
    <row r="2776" spans="1:5" ht="15.75">
      <c r="A2776" s="16">
        <v>91.653662465864727</v>
      </c>
      <c r="B2776" s="15">
        <v>96.705157574069744</v>
      </c>
      <c r="C2776" s="15">
        <v>99.261605751911475</v>
      </c>
      <c r="D2776" s="15">
        <v>91.77683454848875</v>
      </c>
      <c r="E2776" s="15"/>
    </row>
    <row r="2777" spans="1:5" ht="15.75">
      <c r="A2777" s="16">
        <v>114.62600225281108</v>
      </c>
      <c r="B2777" s="15">
        <v>117.49243067169459</v>
      </c>
      <c r="C2777" s="15">
        <v>118.44540294399621</v>
      </c>
      <c r="D2777" s="15">
        <v>60.704198139268328</v>
      </c>
      <c r="E2777" s="15"/>
    </row>
    <row r="2778" spans="1:5" ht="15.75">
      <c r="A2778" s="16">
        <v>98.788536364457968</v>
      </c>
      <c r="B2778" s="15">
        <v>95.135238285683954</v>
      </c>
      <c r="C2778" s="15">
        <v>127.08264535098692</v>
      </c>
      <c r="D2778" s="15">
        <v>101.15622724931086</v>
      </c>
      <c r="E2778" s="15"/>
    </row>
    <row r="2779" spans="1:5" ht="15.75">
      <c r="A2779" s="16">
        <v>110.34602231598569</v>
      </c>
      <c r="B2779" s="15">
        <v>131.11658019915353</v>
      </c>
      <c r="C2779" s="15">
        <v>121.93426808966592</v>
      </c>
      <c r="D2779" s="15">
        <v>124.96799552324092</v>
      </c>
      <c r="E2779" s="15"/>
    </row>
    <row r="2780" spans="1:5" ht="15.75">
      <c r="A2780" s="16">
        <v>108.71331497555161</v>
      </c>
      <c r="B2780" s="15">
        <v>89.666386202685544</v>
      </c>
      <c r="C2780" s="15">
        <v>117.59830939502649</v>
      </c>
      <c r="D2780" s="15">
        <v>122.34153836513997</v>
      </c>
      <c r="E2780" s="15"/>
    </row>
    <row r="2781" spans="1:5" ht="15.75">
      <c r="A2781" s="16">
        <v>87.903478071558538</v>
      </c>
      <c r="B2781" s="15">
        <v>110.97211862929726</v>
      </c>
      <c r="C2781" s="15">
        <v>137.51280826881498</v>
      </c>
      <c r="D2781" s="15">
        <v>114.3821082937734</v>
      </c>
      <c r="E2781" s="15"/>
    </row>
    <row r="2782" spans="1:5" ht="15.75">
      <c r="A2782" s="16">
        <v>100.98503804531447</v>
      </c>
      <c r="B2782" s="15">
        <v>107.23327731856216</v>
      </c>
      <c r="C2782" s="15">
        <v>147.17959523773629</v>
      </c>
      <c r="D2782" s="15">
        <v>91.431754694303891</v>
      </c>
      <c r="E2782" s="15"/>
    </row>
    <row r="2783" spans="1:5" ht="15.75">
      <c r="A2783" s="16">
        <v>91.95996091182792</v>
      </c>
      <c r="B2783" s="15">
        <v>102.68392413909169</v>
      </c>
      <c r="C2783" s="15">
        <v>138.18062807701494</v>
      </c>
      <c r="D2783" s="15">
        <v>109.78586414680649</v>
      </c>
      <c r="E2783" s="15"/>
    </row>
    <row r="2784" spans="1:5" ht="15.75">
      <c r="A2784" s="16">
        <v>104.21286610483662</v>
      </c>
      <c r="B2784" s="15">
        <v>123.70912133471847</v>
      </c>
      <c r="C2784" s="15">
        <v>152.61250943874529</v>
      </c>
      <c r="D2784" s="15">
        <v>86.836655093412674</v>
      </c>
      <c r="E2784" s="15"/>
    </row>
    <row r="2785" spans="1:5" ht="15.75">
      <c r="A2785" s="16">
        <v>99.211405661611707</v>
      </c>
      <c r="B2785" s="15">
        <v>64.478740479080443</v>
      </c>
      <c r="C2785" s="15">
        <v>143.78385728068679</v>
      </c>
      <c r="D2785" s="15">
        <v>85.75855092840925</v>
      </c>
      <c r="E2785" s="15"/>
    </row>
    <row r="2786" spans="1:5" ht="15.75">
      <c r="A2786" s="16">
        <v>98.996813381438642</v>
      </c>
      <c r="B2786" s="15">
        <v>112.21954517865242</v>
      </c>
      <c r="C2786" s="15">
        <v>121.11669713514175</v>
      </c>
      <c r="D2786" s="15">
        <v>87.240845272822298</v>
      </c>
      <c r="E2786" s="15"/>
    </row>
    <row r="2787" spans="1:5" ht="15.75">
      <c r="A2787" s="16">
        <v>100.30939626688564</v>
      </c>
      <c r="B2787" s="15">
        <v>102.53678442248884</v>
      </c>
      <c r="C2787" s="15">
        <v>125.08967311857191</v>
      </c>
      <c r="D2787" s="15">
        <v>78.597009463328504</v>
      </c>
      <c r="E2787" s="15"/>
    </row>
    <row r="2788" spans="1:5" ht="15.75">
      <c r="A2788" s="16">
        <v>111.87800281189766</v>
      </c>
      <c r="B2788" s="15">
        <v>83.931298596814941</v>
      </c>
      <c r="C2788" s="15">
        <v>147.47652227416665</v>
      </c>
      <c r="D2788" s="15">
        <v>85.598881827286277</v>
      </c>
      <c r="E2788" s="15"/>
    </row>
    <row r="2789" spans="1:5" ht="15.75">
      <c r="A2789" s="16">
        <v>100.1764699576654</v>
      </c>
      <c r="B2789" s="15">
        <v>101.67200017375535</v>
      </c>
      <c r="C2789" s="15">
        <v>137.87674772451055</v>
      </c>
      <c r="D2789" s="15">
        <v>96.21268939881702</v>
      </c>
      <c r="E2789" s="15"/>
    </row>
    <row r="2790" spans="1:5" ht="15.75">
      <c r="A2790" s="16">
        <v>105.00951088076818</v>
      </c>
      <c r="B2790" s="15">
        <v>104.99435288909922</v>
      </c>
      <c r="C2790" s="15">
        <v>127.11061938572357</v>
      </c>
      <c r="D2790" s="15">
        <v>75.102397844892721</v>
      </c>
      <c r="E2790" s="15"/>
    </row>
    <row r="2791" spans="1:5" ht="15.75">
      <c r="A2791" s="16">
        <v>105.23047320342584</v>
      </c>
      <c r="B2791" s="15">
        <v>105.1699091420403</v>
      </c>
      <c r="C2791" s="15">
        <v>120.48475688468443</v>
      </c>
      <c r="D2791" s="15">
        <v>104.65944816573938</v>
      </c>
      <c r="E2791" s="15"/>
    </row>
    <row r="2792" spans="1:5" ht="15.75">
      <c r="A2792" s="16">
        <v>103.53041880143223</v>
      </c>
      <c r="B2792" s="15">
        <v>105.44635522163617</v>
      </c>
      <c r="C2792" s="15">
        <v>121.4142231062624</v>
      </c>
      <c r="D2792" s="15">
        <v>114.746170411712</v>
      </c>
      <c r="E2792" s="15"/>
    </row>
    <row r="2793" spans="1:5" ht="15.75">
      <c r="A2793" s="16">
        <v>99.391691076368716</v>
      </c>
      <c r="B2793" s="15">
        <v>92.461372813352227</v>
      </c>
      <c r="C2793" s="15">
        <v>96.947941615331956</v>
      </c>
      <c r="D2793" s="15">
        <v>117.15194398758513</v>
      </c>
      <c r="E2793" s="15"/>
    </row>
    <row r="2794" spans="1:5" ht="15.75">
      <c r="A2794" s="16">
        <v>104.77234060835485</v>
      </c>
      <c r="B2794" s="15">
        <v>112.0998144273301</v>
      </c>
      <c r="C2794" s="15">
        <v>129.8096328175177</v>
      </c>
      <c r="D2794" s="15">
        <v>97.987723913723812</v>
      </c>
      <c r="E2794" s="15"/>
    </row>
    <row r="2795" spans="1:5" ht="15.75">
      <c r="A2795" s="16">
        <v>98.034087414481519</v>
      </c>
      <c r="B2795" s="15">
        <v>103.17761492186719</v>
      </c>
      <c r="C2795" s="15">
        <v>129.73685209943255</v>
      </c>
      <c r="D2795" s="15">
        <v>100.62777131788039</v>
      </c>
      <c r="E2795" s="15"/>
    </row>
    <row r="2796" spans="1:5" ht="15.75">
      <c r="A2796" s="16">
        <v>109.85805892602798</v>
      </c>
      <c r="B2796" s="15">
        <v>93.376264558150979</v>
      </c>
      <c r="C2796" s="15">
        <v>116.71278578422175</v>
      </c>
      <c r="D2796" s="15">
        <v>101.78958502681326</v>
      </c>
      <c r="E2796" s="15"/>
    </row>
    <row r="2797" spans="1:5" ht="15.75">
      <c r="A2797" s="16">
        <v>87.234127112969873</v>
      </c>
      <c r="B2797" s="15">
        <v>86.813590019579578</v>
      </c>
      <c r="C2797" s="15">
        <v>112.70546445306309</v>
      </c>
      <c r="D2797" s="15">
        <v>108.55256976407759</v>
      </c>
      <c r="E2797" s="15"/>
    </row>
    <row r="2798" spans="1:5" ht="15.75">
      <c r="A2798" s="16">
        <v>119.70935917100292</v>
      </c>
      <c r="B2798" s="15">
        <v>103.40275714668792</v>
      </c>
      <c r="C2798" s="15">
        <v>140.02277666293708</v>
      </c>
      <c r="D2798" s="15">
        <v>76.183763568315044</v>
      </c>
      <c r="E2798" s="15"/>
    </row>
    <row r="2799" spans="1:5" ht="15.75">
      <c r="A2799" s="16">
        <v>106.97390596954506</v>
      </c>
      <c r="B2799" s="15">
        <v>91.206648879597196</v>
      </c>
      <c r="C2799" s="15">
        <v>154.4332396783318</v>
      </c>
      <c r="D2799" s="15">
        <v>80.038287024797228</v>
      </c>
      <c r="E2799" s="15"/>
    </row>
    <row r="2800" spans="1:5" ht="15.75">
      <c r="A2800" s="16">
        <v>101.14654570683115</v>
      </c>
      <c r="B2800" s="15">
        <v>100.90790319217149</v>
      </c>
      <c r="C2800" s="15">
        <v>104.97984181708944</v>
      </c>
      <c r="D2800" s="15">
        <v>93.573050492528864</v>
      </c>
      <c r="E2800" s="15"/>
    </row>
    <row r="2801" spans="1:5" ht="15.75">
      <c r="A2801" s="16">
        <v>95.343444286248769</v>
      </c>
      <c r="B2801" s="15">
        <v>94.249178604036388</v>
      </c>
      <c r="C2801" s="15">
        <v>103.09772429733357</v>
      </c>
      <c r="D2801" s="15">
        <v>88.923527210289421</v>
      </c>
      <c r="E2801" s="15"/>
    </row>
    <row r="2802" spans="1:5" ht="15.75">
      <c r="A2802" s="16">
        <v>105.53284518957753</v>
      </c>
      <c r="B2802" s="15">
        <v>97.474046889379906</v>
      </c>
      <c r="C2802" s="15">
        <v>144.05423051574076</v>
      </c>
      <c r="D2802" s="15">
        <v>88.929515478474741</v>
      </c>
      <c r="E2802" s="15"/>
    </row>
    <row r="2803" spans="1:5" ht="15.75">
      <c r="A2803" s="16">
        <v>87.304523633923736</v>
      </c>
      <c r="B2803" s="15">
        <v>64.297022083258071</v>
      </c>
      <c r="C2803" s="15">
        <v>147.21426573681242</v>
      </c>
      <c r="D2803" s="15">
        <v>95.109074332788168</v>
      </c>
      <c r="E2803" s="15"/>
    </row>
    <row r="2804" spans="1:5" ht="15.75">
      <c r="A2804" s="16">
        <v>96.757763499687144</v>
      </c>
      <c r="B2804" s="15">
        <v>102.06802348390056</v>
      </c>
      <c r="C2804" s="15">
        <v>117.61617853418329</v>
      </c>
      <c r="D2804" s="15">
        <v>60.072838294166786</v>
      </c>
      <c r="E2804" s="15"/>
    </row>
    <row r="2805" spans="1:5" ht="15.75">
      <c r="A2805" s="16">
        <v>104.42351648325712</v>
      </c>
      <c r="B2805" s="15">
        <v>95.559500917693185</v>
      </c>
      <c r="C2805" s="15">
        <v>85.294691525751887</v>
      </c>
      <c r="D2805" s="15">
        <v>91.3622941379856</v>
      </c>
      <c r="E2805" s="15"/>
    </row>
    <row r="2806" spans="1:5" ht="15.75">
      <c r="A2806" s="16">
        <v>122.19340430815464</v>
      </c>
      <c r="B2806" s="15">
        <v>94.678083725858642</v>
      </c>
      <c r="C2806" s="15">
        <v>126.14676901686153</v>
      </c>
      <c r="D2806" s="15">
        <v>105.73407702108852</v>
      </c>
      <c r="E2806" s="15"/>
    </row>
    <row r="2807" spans="1:5" ht="15.75">
      <c r="A2807" s="16">
        <v>93.184379850077903</v>
      </c>
      <c r="B2807" s="15">
        <v>76.619853178419817</v>
      </c>
      <c r="C2807" s="15">
        <v>114.167387232078</v>
      </c>
      <c r="D2807" s="15">
        <v>107.7219982854615</v>
      </c>
      <c r="E2807" s="15"/>
    </row>
    <row r="2808" spans="1:5" ht="15.75">
      <c r="A2808" s="16">
        <v>98.472031078478039</v>
      </c>
      <c r="B2808" s="15">
        <v>98.578788656118377</v>
      </c>
      <c r="C2808" s="15">
        <v>106.3370567423533</v>
      </c>
      <c r="D2808" s="15">
        <v>89.340877242852912</v>
      </c>
      <c r="E2808" s="15"/>
    </row>
    <row r="2809" spans="1:5" ht="15.75">
      <c r="A2809" s="16">
        <v>104.86132491010949</v>
      </c>
      <c r="B2809" s="15">
        <v>103.4858265354103</v>
      </c>
      <c r="C2809" s="15">
        <v>138.42233186549038</v>
      </c>
      <c r="D2809" s="15">
        <v>91.260534937481452</v>
      </c>
      <c r="E2809" s="15"/>
    </row>
    <row r="2810" spans="1:5" ht="15.75">
      <c r="A2810" s="16">
        <v>108.14362908690214</v>
      </c>
      <c r="B2810" s="15">
        <v>120.72806832930496</v>
      </c>
      <c r="C2810" s="15">
        <v>136.06507971457518</v>
      </c>
      <c r="D2810" s="15">
        <v>91.011097018997589</v>
      </c>
      <c r="E2810" s="15"/>
    </row>
    <row r="2811" spans="1:5" ht="15.75">
      <c r="A2811" s="16">
        <v>89.583150152157032</v>
      </c>
      <c r="B2811" s="15">
        <v>107.54269368866289</v>
      </c>
      <c r="C2811" s="15">
        <v>115.74027549949619</v>
      </c>
      <c r="D2811" s="15">
        <v>115.83215953115769</v>
      </c>
      <c r="E2811" s="15"/>
    </row>
    <row r="2812" spans="1:5" ht="15.75">
      <c r="A2812" s="16">
        <v>86.860530536006308</v>
      </c>
      <c r="B2812" s="15">
        <v>107.86697716031881</v>
      </c>
      <c r="C2812" s="15">
        <v>112.97864941088278</v>
      </c>
      <c r="D2812" s="15">
        <v>98.423955235011817</v>
      </c>
      <c r="E2812" s="15"/>
    </row>
    <row r="2813" spans="1:5" ht="15.75">
      <c r="A2813" s="16">
        <v>113.00287825714008</v>
      </c>
      <c r="B2813" s="15">
        <v>88.742625403801867</v>
      </c>
      <c r="C2813" s="15">
        <v>106.45732712368385</v>
      </c>
      <c r="D2813" s="15">
        <v>94.999731133077603</v>
      </c>
      <c r="E2813" s="15"/>
    </row>
    <row r="2814" spans="1:5" ht="15.75">
      <c r="A2814" s="16">
        <v>112.81015427974808</v>
      </c>
      <c r="B2814" s="15">
        <v>91.000015205855789</v>
      </c>
      <c r="C2814" s="15">
        <v>129.4822812049631</v>
      </c>
      <c r="D2814" s="15">
        <v>79.103106047944038</v>
      </c>
      <c r="E2814" s="15"/>
    </row>
    <row r="2815" spans="1:5" ht="15.75">
      <c r="A2815" s="16">
        <v>110.81908156663758</v>
      </c>
      <c r="B2815" s="15">
        <v>114.55574736965559</v>
      </c>
      <c r="C2815" s="15">
        <v>165.26395148068787</v>
      </c>
      <c r="D2815" s="15">
        <v>99.966094442982012</v>
      </c>
      <c r="E2815" s="15"/>
    </row>
    <row r="2816" spans="1:5" ht="15.75">
      <c r="A2816" s="16">
        <v>112.24085069338798</v>
      </c>
      <c r="B2816" s="15">
        <v>90.195618340010242</v>
      </c>
      <c r="C2816" s="15">
        <v>105.96822804288877</v>
      </c>
      <c r="D2816" s="15">
        <v>88.177790796214595</v>
      </c>
      <c r="E2816" s="15"/>
    </row>
    <row r="2817" spans="1:5" ht="15.75">
      <c r="A2817" s="16">
        <v>109.23035632487768</v>
      </c>
      <c r="B2817" s="15">
        <v>112.83586111344448</v>
      </c>
      <c r="C2817" s="15">
        <v>129.1696705498623</v>
      </c>
      <c r="D2817" s="15">
        <v>87.900577476835906</v>
      </c>
      <c r="E2817" s="15"/>
    </row>
    <row r="2818" spans="1:5" ht="15.75">
      <c r="A2818" s="16">
        <v>99.270537444857609</v>
      </c>
      <c r="B2818" s="15">
        <v>107.60017781482247</v>
      </c>
      <c r="C2818" s="15">
        <v>145.67578790968696</v>
      </c>
      <c r="D2818" s="15">
        <v>94.247455233022492</v>
      </c>
      <c r="E2818" s="15"/>
    </row>
    <row r="2819" spans="1:5" ht="15.75">
      <c r="A2819" s="16">
        <v>105.06371390639515</v>
      </c>
      <c r="B2819" s="15">
        <v>102.72376663116347</v>
      </c>
      <c r="C2819" s="15">
        <v>109.09494948970746</v>
      </c>
      <c r="D2819" s="15">
        <v>88.348318221966338</v>
      </c>
      <c r="E2819" s="15"/>
    </row>
    <row r="2820" spans="1:5" ht="15.75">
      <c r="A2820" s="16">
        <v>107.01366805793668</v>
      </c>
      <c r="B2820" s="15">
        <v>99.129457149194877</v>
      </c>
      <c r="C2820" s="15">
        <v>106.84865099037779</v>
      </c>
      <c r="D2820" s="15">
        <v>106.98355836865971</v>
      </c>
      <c r="E2820" s="15"/>
    </row>
    <row r="2821" spans="1:5" ht="15.75">
      <c r="A2821" s="16">
        <v>86.961434534890714</v>
      </c>
      <c r="B2821" s="15">
        <v>89.877704873720177</v>
      </c>
      <c r="C2821" s="15">
        <v>119.28974337133127</v>
      </c>
      <c r="D2821" s="15">
        <v>103.63071730919273</v>
      </c>
      <c r="E2821" s="15"/>
    </row>
    <row r="2822" spans="1:5" ht="15.75">
      <c r="A2822" s="16">
        <v>95.36967470950799</v>
      </c>
      <c r="B2822" s="15">
        <v>73.825403966515069</v>
      </c>
      <c r="C2822" s="15">
        <v>129.81173777297386</v>
      </c>
      <c r="D2822" s="15">
        <v>86.868614123835641</v>
      </c>
      <c r="E2822" s="15"/>
    </row>
    <row r="2823" spans="1:5" ht="15.75">
      <c r="A2823" s="16">
        <v>90.652940613387045</v>
      </c>
      <c r="B2823" s="15">
        <v>65.991112640125493</v>
      </c>
      <c r="C2823" s="15">
        <v>100.98029491888951</v>
      </c>
      <c r="D2823" s="15">
        <v>104.70253518503227</v>
      </c>
      <c r="E2823" s="15"/>
    </row>
    <row r="2824" spans="1:5" ht="15.75">
      <c r="A2824" s="16">
        <v>91.366538604381731</v>
      </c>
      <c r="B2824" s="15">
        <v>81.229457327572163</v>
      </c>
      <c r="C2824" s="15">
        <v>135.38384314259702</v>
      </c>
      <c r="D2824" s="15">
        <v>107.66660399162333</v>
      </c>
      <c r="E2824" s="15"/>
    </row>
    <row r="2825" spans="1:5" ht="15.75">
      <c r="A2825" s="16">
        <v>98.816532868346485</v>
      </c>
      <c r="B2825" s="15">
        <v>91.092195673076048</v>
      </c>
      <c r="C2825" s="15">
        <v>105.49806736964342</v>
      </c>
      <c r="D2825" s="15">
        <v>107.75630147012407</v>
      </c>
      <c r="E2825" s="15"/>
    </row>
    <row r="2826" spans="1:5" ht="15.75">
      <c r="A2826" s="16">
        <v>105.1784489986062</v>
      </c>
      <c r="B2826" s="15">
        <v>108.771881009352</v>
      </c>
      <c r="C2826" s="15">
        <v>149.35165902676886</v>
      </c>
      <c r="D2826" s="15">
        <v>63.458901753824648</v>
      </c>
      <c r="E2826" s="15"/>
    </row>
    <row r="2827" spans="1:5" ht="15.75">
      <c r="A2827" s="16">
        <v>88.453001769755701</v>
      </c>
      <c r="B2827" s="15">
        <v>115.1639694037442</v>
      </c>
      <c r="C2827" s="15">
        <v>122.20132571264344</v>
      </c>
      <c r="D2827" s="15">
        <v>118.59460284416059</v>
      </c>
      <c r="E2827" s="15"/>
    </row>
    <row r="2828" spans="1:5" ht="15.75">
      <c r="A2828" s="16">
        <v>97.649553231269692</v>
      </c>
      <c r="B2828" s="15">
        <v>103.6847494918959</v>
      </c>
      <c r="C2828" s="15">
        <v>140.06882014451207</v>
      </c>
      <c r="D2828" s="15">
        <v>84.847440569922128</v>
      </c>
      <c r="E2828" s="15"/>
    </row>
    <row r="2829" spans="1:5" ht="15.75">
      <c r="A2829" s="16">
        <v>96.266220311810002</v>
      </c>
      <c r="B2829" s="15">
        <v>123.62117700860722</v>
      </c>
      <c r="C2829" s="15">
        <v>137.06363618445607</v>
      </c>
      <c r="D2829" s="15">
        <v>119.09196448016814</v>
      </c>
      <c r="E2829" s="15"/>
    </row>
    <row r="2830" spans="1:5" ht="15.75">
      <c r="A2830" s="16">
        <v>90.323370421009486</v>
      </c>
      <c r="B2830" s="15">
        <v>76.390792641751659</v>
      </c>
      <c r="C2830" s="15">
        <v>136.53403513797571</v>
      </c>
      <c r="D2830" s="15">
        <v>113.47854358422751</v>
      </c>
      <c r="E2830" s="15"/>
    </row>
    <row r="2831" spans="1:5" ht="15.75">
      <c r="A2831" s="16">
        <v>101.55384443874595</v>
      </c>
      <c r="B2831" s="15">
        <v>84.295730473860431</v>
      </c>
      <c r="C2831" s="15">
        <v>157.25077370041731</v>
      </c>
      <c r="D2831" s="15">
        <v>80.767375590374968</v>
      </c>
      <c r="E2831" s="15"/>
    </row>
    <row r="2832" spans="1:5" ht="15.75">
      <c r="A2832" s="16">
        <v>90.516781738051577</v>
      </c>
      <c r="B2832" s="15">
        <v>71.508776296985843</v>
      </c>
      <c r="C2832" s="15">
        <v>97.140009147443607</v>
      </c>
      <c r="D2832" s="15">
        <v>86.780275345239488</v>
      </c>
      <c r="E2832" s="15"/>
    </row>
    <row r="2833" spans="1:5" ht="15.75">
      <c r="A2833" s="16">
        <v>95.559466235505397</v>
      </c>
      <c r="B2833" s="15">
        <v>85.606278383414747</v>
      </c>
      <c r="C2833" s="15">
        <v>150.55342688521591</v>
      </c>
      <c r="D2833" s="15">
        <v>130.60673892784394</v>
      </c>
      <c r="E2833" s="15"/>
    </row>
    <row r="2834" spans="1:5" ht="15.75">
      <c r="A2834" s="16">
        <v>124.26300594518693</v>
      </c>
      <c r="B2834" s="15">
        <v>101.08737710021956</v>
      </c>
      <c r="C2834" s="15">
        <v>95.898859241663104</v>
      </c>
      <c r="D2834" s="15">
        <v>85.862645549730132</v>
      </c>
      <c r="E2834" s="15"/>
    </row>
    <row r="2835" spans="1:5" ht="15.75">
      <c r="A2835" s="16">
        <v>93.454970851729513</v>
      </c>
      <c r="B2835" s="15">
        <v>93.468723791636421</v>
      </c>
      <c r="C2835" s="15">
        <v>123.49207346966864</v>
      </c>
      <c r="D2835" s="15">
        <v>86.421980825184619</v>
      </c>
      <c r="E2835" s="15"/>
    </row>
    <row r="2836" spans="1:5" ht="15.75">
      <c r="A2836" s="16">
        <v>92.121405340242291</v>
      </c>
      <c r="B2836" s="15">
        <v>101.54975829983073</v>
      </c>
      <c r="C2836" s="15">
        <v>89.282522163193789</v>
      </c>
      <c r="D2836" s="15">
        <v>48.468969777763959</v>
      </c>
      <c r="E2836" s="15"/>
    </row>
    <row r="2837" spans="1:5" ht="15.75">
      <c r="A2837" s="16">
        <v>111.34230067350472</v>
      </c>
      <c r="B2837" s="15">
        <v>101.96656604970258</v>
      </c>
      <c r="C2837" s="15">
        <v>152.36024413710538</v>
      </c>
      <c r="D2837" s="15">
        <v>72.997771654775079</v>
      </c>
      <c r="E2837" s="15"/>
    </row>
    <row r="2838" spans="1:5" ht="15.75">
      <c r="A2838" s="16">
        <v>98.346820956783176</v>
      </c>
      <c r="B2838" s="15">
        <v>82.5010525373159</v>
      </c>
      <c r="C2838" s="15">
        <v>130.86189312099918</v>
      </c>
      <c r="D2838" s="15">
        <v>48.443436142412111</v>
      </c>
      <c r="E2838" s="15"/>
    </row>
    <row r="2839" spans="1:5" ht="15.75">
      <c r="A2839" s="16">
        <v>108.52456607071872</v>
      </c>
      <c r="B2839" s="15">
        <v>93.2437756341983</v>
      </c>
      <c r="C2839" s="15">
        <v>125.72194459580146</v>
      </c>
      <c r="D2839" s="15">
        <v>88.177664705773395</v>
      </c>
      <c r="E2839" s="15"/>
    </row>
    <row r="2840" spans="1:5" ht="15.75">
      <c r="A2840" s="16">
        <v>109.15210022455426</v>
      </c>
      <c r="B2840" s="15">
        <v>90.176333730573788</v>
      </c>
      <c r="C2840" s="15">
        <v>134.80832777745491</v>
      </c>
      <c r="D2840" s="15">
        <v>97.852524015655717</v>
      </c>
      <c r="E2840" s="15"/>
    </row>
    <row r="2841" spans="1:5" ht="15.75">
      <c r="A2841" s="16">
        <v>108.62522270421096</v>
      </c>
      <c r="B2841" s="15">
        <v>110.40221888325732</v>
      </c>
      <c r="C2841" s="15">
        <v>107.28791983718224</v>
      </c>
      <c r="D2841" s="15">
        <v>105.57510812137707</v>
      </c>
      <c r="E2841" s="15"/>
    </row>
    <row r="2842" spans="1:5" ht="15.75">
      <c r="A2842" s="16">
        <v>91.951666685196187</v>
      </c>
      <c r="B2842" s="15">
        <v>112.80196017009416</v>
      </c>
      <c r="C2842" s="15">
        <v>153.22084549621309</v>
      </c>
      <c r="D2842" s="15">
        <v>129.62266152394477</v>
      </c>
      <c r="E2842" s="15"/>
    </row>
    <row r="2843" spans="1:5" ht="15.75">
      <c r="A2843" s="16">
        <v>100.2887103146918</v>
      </c>
      <c r="B2843" s="15">
        <v>113.54102633121101</v>
      </c>
      <c r="C2843" s="15">
        <v>139.59321377735137</v>
      </c>
      <c r="D2843" s="15">
        <v>121.53779747112594</v>
      </c>
      <c r="E2843" s="15"/>
    </row>
    <row r="2844" spans="1:5" ht="15.75">
      <c r="A2844" s="16">
        <v>103.88287384322439</v>
      </c>
      <c r="B2844" s="15">
        <v>119.70833250271653</v>
      </c>
      <c r="C2844" s="15">
        <v>101.50708962334534</v>
      </c>
      <c r="D2844" s="15">
        <v>96.611252807895198</v>
      </c>
      <c r="E2844" s="15"/>
    </row>
    <row r="2845" spans="1:5" ht="15.75">
      <c r="A2845" s="16">
        <v>123.02618420125668</v>
      </c>
      <c r="B2845" s="15">
        <v>87.887679101788763</v>
      </c>
      <c r="C2845" s="15">
        <v>119.87771295205221</v>
      </c>
      <c r="D2845" s="15">
        <v>84.991923736373565</v>
      </c>
      <c r="E2845" s="15"/>
    </row>
    <row r="2846" spans="1:5" ht="15.75">
      <c r="A2846" s="16">
        <v>83.311487721493904</v>
      </c>
      <c r="B2846" s="15">
        <v>136.91138555549855</v>
      </c>
      <c r="C2846" s="15">
        <v>138.56521941196434</v>
      </c>
      <c r="D2846" s="15">
        <v>99.972559722351662</v>
      </c>
      <c r="E2846" s="15"/>
    </row>
    <row r="2847" spans="1:5" ht="15.75">
      <c r="A2847" s="16">
        <v>90.274624996573039</v>
      </c>
      <c r="B2847" s="15">
        <v>103.70736913541236</v>
      </c>
      <c r="C2847" s="15">
        <v>125.25594454445468</v>
      </c>
      <c r="D2847" s="15">
        <v>86.893765905477949</v>
      </c>
      <c r="E2847" s="15"/>
    </row>
    <row r="2848" spans="1:5" ht="15.75">
      <c r="A2848" s="16">
        <v>112.92351397788138</v>
      </c>
      <c r="B2848" s="15">
        <v>79.538224990221806</v>
      </c>
      <c r="C2848" s="15">
        <v>133.54597167955831</v>
      </c>
      <c r="D2848" s="15">
        <v>78.802029230280368</v>
      </c>
      <c r="E2848" s="15"/>
    </row>
    <row r="2849" spans="1:5" ht="15.75">
      <c r="A2849" s="16">
        <v>91.730212479836837</v>
      </c>
      <c r="B2849" s="15">
        <v>110.26332227681337</v>
      </c>
      <c r="C2849" s="15">
        <v>134.69416483775944</v>
      </c>
      <c r="D2849" s="15">
        <v>101.76263521314013</v>
      </c>
      <c r="E2849" s="15"/>
    </row>
    <row r="2850" spans="1:5" ht="15.75">
      <c r="A2850" s="16">
        <v>90.73535777083066</v>
      </c>
      <c r="B2850" s="15">
        <v>127.49555954414973</v>
      </c>
      <c r="C2850" s="15">
        <v>107.38524393830176</v>
      </c>
      <c r="D2850" s="15">
        <v>55.914345624023554</v>
      </c>
      <c r="E2850" s="15"/>
    </row>
    <row r="2851" spans="1:5" ht="15.75">
      <c r="A2851" s="16">
        <v>98.949263056715608</v>
      </c>
      <c r="B2851" s="15">
        <v>105.07397082145644</v>
      </c>
      <c r="C2851" s="15">
        <v>112.91284861898134</v>
      </c>
      <c r="D2851" s="15">
        <v>80.965029969354418</v>
      </c>
      <c r="E2851" s="15"/>
    </row>
    <row r="2852" spans="1:5" ht="15.75">
      <c r="A2852" s="16">
        <v>105.18541709055853</v>
      </c>
      <c r="B2852" s="15">
        <v>97.678021014678507</v>
      </c>
      <c r="C2852" s="15">
        <v>143.92657397508515</v>
      </c>
      <c r="D2852" s="15">
        <v>92.457616554816013</v>
      </c>
      <c r="E2852" s="15"/>
    </row>
    <row r="2853" spans="1:5" ht="15.75">
      <c r="A2853" s="16">
        <v>99.303922013950796</v>
      </c>
      <c r="B2853" s="15">
        <v>95.577376583810292</v>
      </c>
      <c r="C2853" s="15">
        <v>114.61310553682438</v>
      </c>
      <c r="D2853" s="15">
        <v>99.743828423959258</v>
      </c>
      <c r="E2853" s="15"/>
    </row>
    <row r="2854" spans="1:5" ht="15.75">
      <c r="A2854" s="16">
        <v>83.817564319082294</v>
      </c>
      <c r="B2854" s="15">
        <v>80.0608298703537</v>
      </c>
      <c r="C2854" s="15">
        <v>136.60185393201232</v>
      </c>
      <c r="D2854" s="15">
        <v>109.34784620019968</v>
      </c>
      <c r="E2854" s="15"/>
    </row>
    <row r="2855" spans="1:5" ht="15.75">
      <c r="A2855" s="16">
        <v>109.77505639784226</v>
      </c>
      <c r="B2855" s="15">
        <v>90.579387677485101</v>
      </c>
      <c r="C2855" s="15">
        <v>144.18039184869826</v>
      </c>
      <c r="D2855" s="15">
        <v>85.793674191057789</v>
      </c>
      <c r="E2855" s="15"/>
    </row>
    <row r="2856" spans="1:5" ht="15.75">
      <c r="A2856" s="16">
        <v>86.162232300898722</v>
      </c>
      <c r="B2856" s="15">
        <v>94.177122046977502</v>
      </c>
      <c r="C2856" s="15">
        <v>136.70278409163075</v>
      </c>
      <c r="D2856" s="15">
        <v>81.821927937232886</v>
      </c>
      <c r="E2856" s="15"/>
    </row>
    <row r="2857" spans="1:5" ht="15.75">
      <c r="A2857" s="16">
        <v>94.242008290285639</v>
      </c>
      <c r="B2857" s="15">
        <v>92.381496117587858</v>
      </c>
      <c r="C2857" s="15">
        <v>102.59767743190764</v>
      </c>
      <c r="D2857" s="15">
        <v>51.089315806797231</v>
      </c>
      <c r="E2857" s="15"/>
    </row>
    <row r="2858" spans="1:5" ht="15.75">
      <c r="A2858" s="16">
        <v>105.69537565746714</v>
      </c>
      <c r="B2858" s="15">
        <v>112.90997023517093</v>
      </c>
      <c r="C2858" s="15">
        <v>111.7387375665885</v>
      </c>
      <c r="D2858" s="15">
        <v>120.03817529822527</v>
      </c>
      <c r="E2858" s="15"/>
    </row>
    <row r="2859" spans="1:5" ht="15.75">
      <c r="A2859" s="16">
        <v>121.38842065693325</v>
      </c>
      <c r="B2859" s="15">
        <v>97.730354022849042</v>
      </c>
      <c r="C2859" s="15">
        <v>129.48358329226153</v>
      </c>
      <c r="D2859" s="15">
        <v>89.52357528412449</v>
      </c>
      <c r="E2859" s="15"/>
    </row>
    <row r="2860" spans="1:5" ht="15.75">
      <c r="A2860" s="16">
        <v>92.454623422702298</v>
      </c>
      <c r="B2860" s="15">
        <v>116.96168134932918</v>
      </c>
      <c r="C2860" s="15">
        <v>108.46448458472082</v>
      </c>
      <c r="D2860" s="15">
        <v>98.893241016304501</v>
      </c>
      <c r="E2860" s="15"/>
    </row>
    <row r="2861" spans="1:5" ht="15.75">
      <c r="A2861" s="16">
        <v>110.24831896870637</v>
      </c>
      <c r="B2861" s="15">
        <v>118.6287689136293</v>
      </c>
      <c r="C2861" s="15">
        <v>128.25521944421894</v>
      </c>
      <c r="D2861" s="15">
        <v>101.54918582904884</v>
      </c>
      <c r="E2861" s="15"/>
    </row>
    <row r="2862" spans="1:5" ht="15.75">
      <c r="A2862" s="16">
        <v>94.236695252936897</v>
      </c>
      <c r="B2862" s="15">
        <v>98.999529726717128</v>
      </c>
      <c r="C2862" s="15">
        <v>111.69375277112294</v>
      </c>
      <c r="D2862" s="15">
        <v>81.85781084035284</v>
      </c>
      <c r="E2862" s="15"/>
    </row>
    <row r="2863" spans="1:5" ht="15.75">
      <c r="A2863" s="16">
        <v>100.38909054012493</v>
      </c>
      <c r="B2863" s="15">
        <v>83.127853942363572</v>
      </c>
      <c r="C2863" s="15">
        <v>105.53626959668918</v>
      </c>
      <c r="D2863" s="15">
        <v>100.26215567413601</v>
      </c>
      <c r="E2863" s="15"/>
    </row>
    <row r="2864" spans="1:5" ht="15.75">
      <c r="A2864" s="16">
        <v>100.67515970778231</v>
      </c>
      <c r="B2864" s="15">
        <v>89.115944856933993</v>
      </c>
      <c r="C2864" s="15">
        <v>123.15392777617831</v>
      </c>
      <c r="D2864" s="15">
        <v>102.70880405875573</v>
      </c>
      <c r="E2864" s="15"/>
    </row>
    <row r="2865" spans="1:5" ht="15.75">
      <c r="A2865" s="16">
        <v>112.16839815867843</v>
      </c>
      <c r="B2865" s="15">
        <v>130.48186712993584</v>
      </c>
      <c r="C2865" s="15">
        <v>140.35192074255178</v>
      </c>
      <c r="D2865" s="15">
        <v>44.807163068560385</v>
      </c>
      <c r="E2865" s="15"/>
    </row>
    <row r="2866" spans="1:5" ht="15.75">
      <c r="A2866" s="16">
        <v>102.43968308276976</v>
      </c>
      <c r="B2866" s="15">
        <v>100.16998703063109</v>
      </c>
      <c r="C2866" s="15">
        <v>162.66418022309495</v>
      </c>
      <c r="D2866" s="15">
        <v>70.093296328229826</v>
      </c>
      <c r="E2866" s="15"/>
    </row>
    <row r="2867" spans="1:5" ht="15.75">
      <c r="A2867" s="16">
        <v>129.27499107377685</v>
      </c>
      <c r="B2867" s="15">
        <v>119.66144263329284</v>
      </c>
      <c r="C2867" s="15">
        <v>173.94315343049129</v>
      </c>
      <c r="D2867" s="15">
        <v>63.704461012611091</v>
      </c>
      <c r="E2867" s="15"/>
    </row>
    <row r="2868" spans="1:5" ht="15.75">
      <c r="A2868" s="16">
        <v>102.6943231618759</v>
      </c>
      <c r="B2868" s="15">
        <v>82.966155913260309</v>
      </c>
      <c r="C2868" s="15">
        <v>132.61703216210776</v>
      </c>
      <c r="D2868" s="15">
        <v>99.451058968332973</v>
      </c>
      <c r="E2868" s="15"/>
    </row>
    <row r="2869" spans="1:5" ht="15.75">
      <c r="A2869" s="16">
        <v>85.941541003228394</v>
      </c>
      <c r="B2869" s="15">
        <v>92.26047204544443</v>
      </c>
      <c r="C2869" s="15">
        <v>133.79195345013386</v>
      </c>
      <c r="D2869" s="15">
        <v>87.777958162070036</v>
      </c>
      <c r="E2869" s="15"/>
    </row>
    <row r="2870" spans="1:5" ht="15.75">
      <c r="A2870" s="16">
        <v>115.31425306188794</v>
      </c>
      <c r="B2870" s="15">
        <v>98.413815437089625</v>
      </c>
      <c r="C2870" s="15">
        <v>123.76356385499889</v>
      </c>
      <c r="D2870" s="15">
        <v>59.547883980718552</v>
      </c>
      <c r="E2870" s="15"/>
    </row>
    <row r="2871" spans="1:5" ht="15.75">
      <c r="A2871" s="16">
        <v>91.027864515132251</v>
      </c>
      <c r="B2871" s="15">
        <v>83.436075116543407</v>
      </c>
      <c r="C2871" s="15">
        <v>137.38670345313722</v>
      </c>
      <c r="D2871" s="15">
        <v>92.486770488795855</v>
      </c>
      <c r="E2871" s="15"/>
    </row>
    <row r="2872" spans="1:5" ht="15.75">
      <c r="A2872" s="16">
        <v>118.421672441292</v>
      </c>
      <c r="B2872" s="15">
        <v>109.3979520391656</v>
      </c>
      <c r="C2872" s="15">
        <v>85.399852303203261</v>
      </c>
      <c r="D2872" s="15">
        <v>99.882613242903062</v>
      </c>
      <c r="E2872" s="15"/>
    </row>
    <row r="2873" spans="1:5" ht="15.75">
      <c r="A2873" s="16">
        <v>92.268665548010631</v>
      </c>
      <c r="B2873" s="15">
        <v>126.14320675368731</v>
      </c>
      <c r="C2873" s="15">
        <v>183.19161587820645</v>
      </c>
      <c r="D2873" s="15">
        <v>101.81265121145202</v>
      </c>
      <c r="E2873" s="15"/>
    </row>
    <row r="2874" spans="1:5" ht="15.75">
      <c r="A2874" s="16">
        <v>84.287679500653212</v>
      </c>
      <c r="B2874" s="15">
        <v>78.629686435027679</v>
      </c>
      <c r="C2874" s="15">
        <v>123.13806708971811</v>
      </c>
      <c r="D2874" s="15">
        <v>86.067005069088509</v>
      </c>
      <c r="E2874" s="15"/>
    </row>
    <row r="2875" spans="1:5" ht="15.75">
      <c r="A2875" s="16">
        <v>110.27031237563847</v>
      </c>
      <c r="B2875" s="15">
        <v>107.32300189142165</v>
      </c>
      <c r="C2875" s="15">
        <v>116.67250687933119</v>
      </c>
      <c r="D2875" s="15">
        <v>88.550138577238613</v>
      </c>
      <c r="E2875" s="15"/>
    </row>
    <row r="2876" spans="1:5" ht="15.75">
      <c r="A2876" s="16">
        <v>110.2515072958056</v>
      </c>
      <c r="B2876" s="15">
        <v>111.6693037646769</v>
      </c>
      <c r="C2876" s="15">
        <v>131.77132171808239</v>
      </c>
      <c r="D2876" s="15">
        <v>115.1615536219083</v>
      </c>
      <c r="E2876" s="15"/>
    </row>
    <row r="2877" spans="1:5" ht="15.75">
      <c r="A2877" s="16">
        <v>116.65152625554356</v>
      </c>
      <c r="B2877" s="15">
        <v>105.08532734383493</v>
      </c>
      <c r="C2877" s="15">
        <v>132.85489038094624</v>
      </c>
      <c r="D2877" s="15">
        <v>99.719772331417289</v>
      </c>
      <c r="E2877" s="15"/>
    </row>
    <row r="2878" spans="1:5" ht="15.75">
      <c r="A2878" s="16">
        <v>84.4526816060295</v>
      </c>
      <c r="B2878" s="15">
        <v>113.44209743524516</v>
      </c>
      <c r="C2878" s="15">
        <v>143.93410050946045</v>
      </c>
      <c r="D2878" s="15">
        <v>116.12739562119714</v>
      </c>
      <c r="E2878" s="15"/>
    </row>
    <row r="2879" spans="1:5" ht="15.75">
      <c r="A2879" s="16">
        <v>95.011275509455118</v>
      </c>
      <c r="B2879" s="15">
        <v>125.43390731068484</v>
      </c>
      <c r="C2879" s="15">
        <v>182.72583322010973</v>
      </c>
      <c r="D2879" s="15">
        <v>102.41668537557871</v>
      </c>
      <c r="E2879" s="15"/>
    </row>
    <row r="2880" spans="1:5" ht="15.75">
      <c r="A2880" s="16">
        <v>99.945855486743085</v>
      </c>
      <c r="B2880" s="15">
        <v>91.316618899446667</v>
      </c>
      <c r="C2880" s="15">
        <v>117.87582539213872</v>
      </c>
      <c r="D2880" s="15">
        <v>81.826122613114194</v>
      </c>
      <c r="E2880" s="15"/>
    </row>
    <row r="2881" spans="1:5" ht="15.75">
      <c r="A2881" s="16">
        <v>94.665822513951525</v>
      </c>
      <c r="B2881" s="15">
        <v>76.431082035389863</v>
      </c>
      <c r="C2881" s="15">
        <v>106.58313265964239</v>
      </c>
      <c r="D2881" s="15">
        <v>107.02869616421253</v>
      </c>
      <c r="E2881" s="15"/>
    </row>
    <row r="2882" spans="1:5" ht="15.75">
      <c r="A2882" s="16">
        <v>81.436579438451417</v>
      </c>
      <c r="B2882" s="15">
        <v>95.448661884324792</v>
      </c>
      <c r="C2882" s="15">
        <v>105.79890307531628</v>
      </c>
      <c r="D2882" s="15">
        <v>97.945677929891417</v>
      </c>
      <c r="E2882" s="15"/>
    </row>
    <row r="2883" spans="1:5" ht="15.75">
      <c r="A2883" s="16">
        <v>95.413006729990002</v>
      </c>
      <c r="B2883" s="15">
        <v>66.329669329581975</v>
      </c>
      <c r="C2883" s="15">
        <v>131.05580589843271</v>
      </c>
      <c r="D2883" s="15">
        <v>77.859513400801461</v>
      </c>
      <c r="E2883" s="15"/>
    </row>
    <row r="2884" spans="1:5" ht="15.75">
      <c r="A2884" s="16">
        <v>102.11069008759068</v>
      </c>
      <c r="B2884" s="15">
        <v>81.458480491824048</v>
      </c>
      <c r="C2884" s="15">
        <v>140.32129777334603</v>
      </c>
      <c r="D2884" s="15">
        <v>77.787474600063433</v>
      </c>
      <c r="E2884" s="15"/>
    </row>
    <row r="2885" spans="1:5" ht="15.75">
      <c r="A2885" s="16">
        <v>105.8251555172717</v>
      </c>
      <c r="B2885" s="15">
        <v>96.73256563531254</v>
      </c>
      <c r="C2885" s="15">
        <v>141.92401696957404</v>
      </c>
      <c r="D2885" s="15">
        <v>107.85998268554522</v>
      </c>
      <c r="E2885" s="15"/>
    </row>
    <row r="2886" spans="1:5" ht="15.75">
      <c r="A2886" s="16">
        <v>107.49061772992832</v>
      </c>
      <c r="B2886" s="15">
        <v>102.15657046058482</v>
      </c>
      <c r="C2886" s="15">
        <v>152.54521873999352</v>
      </c>
      <c r="D2886" s="15">
        <v>89.074419141871886</v>
      </c>
      <c r="E2886" s="15"/>
    </row>
    <row r="2887" spans="1:5" ht="15.75">
      <c r="A2887" s="16">
        <v>93.804027184751249</v>
      </c>
      <c r="B2887" s="15">
        <v>121.37586778573564</v>
      </c>
      <c r="C2887" s="15">
        <v>112.56462468481345</v>
      </c>
      <c r="D2887" s="15">
        <v>69.443113854794092</v>
      </c>
      <c r="E2887" s="15"/>
    </row>
    <row r="2888" spans="1:5" ht="15.75">
      <c r="A2888" s="16">
        <v>115.28267047129361</v>
      </c>
      <c r="B2888" s="15">
        <v>111.22194110840269</v>
      </c>
      <c r="C2888" s="15">
        <v>106.6498472737635</v>
      </c>
      <c r="D2888" s="15">
        <v>111.64865332697218</v>
      </c>
      <c r="E2888" s="15"/>
    </row>
    <row r="2889" spans="1:5" ht="15.75">
      <c r="A2889" s="16">
        <v>106.00260578460166</v>
      </c>
      <c r="B2889" s="15">
        <v>95.057389578846596</v>
      </c>
      <c r="C2889" s="15">
        <v>144.21916327768827</v>
      </c>
      <c r="D2889" s="15">
        <v>73.93258657939441</v>
      </c>
      <c r="E2889" s="15"/>
    </row>
    <row r="2890" spans="1:5" ht="15.75">
      <c r="A2890" s="16">
        <v>96.932892218296729</v>
      </c>
      <c r="B2890" s="15">
        <v>101.66369506621322</v>
      </c>
      <c r="C2890" s="15">
        <v>93.760962863092345</v>
      </c>
      <c r="D2890" s="15">
        <v>91.78678723345115</v>
      </c>
      <c r="E2890" s="15"/>
    </row>
    <row r="2891" spans="1:5" ht="15.75">
      <c r="A2891" s="16">
        <v>93.553210016301591</v>
      </c>
      <c r="B2891" s="15">
        <v>95.229322946158845</v>
      </c>
      <c r="C2891" s="15">
        <v>115.99328148270729</v>
      </c>
      <c r="D2891" s="15">
        <v>30.888730576697299</v>
      </c>
      <c r="E2891" s="15"/>
    </row>
    <row r="2892" spans="1:5" ht="15.75">
      <c r="A2892" s="16">
        <v>117.58563878095742</v>
      </c>
      <c r="B2892" s="15">
        <v>103.60853987939436</v>
      </c>
      <c r="C2892" s="15">
        <v>135.05833037635853</v>
      </c>
      <c r="D2892" s="15">
        <v>96.04774076914282</v>
      </c>
      <c r="E2892" s="15"/>
    </row>
    <row r="2893" spans="1:5" ht="15.75">
      <c r="A2893" s="16">
        <v>83.930834528138121</v>
      </c>
      <c r="B2893" s="15">
        <v>82.173872718419716</v>
      </c>
      <c r="C2893" s="15">
        <v>141.83269046700389</v>
      </c>
      <c r="D2893" s="15">
        <v>86.763321073141242</v>
      </c>
      <c r="E2893" s="15"/>
    </row>
    <row r="2894" spans="1:5" ht="15.75">
      <c r="A2894" s="16">
        <v>106.59476084445032</v>
      </c>
      <c r="B2894" s="15">
        <v>93.33157666274019</v>
      </c>
      <c r="C2894" s="15">
        <v>112.06592233938864</v>
      </c>
      <c r="D2894" s="15">
        <v>63.481093866931815</v>
      </c>
      <c r="E2894" s="15"/>
    </row>
    <row r="2895" spans="1:5" ht="15.75">
      <c r="A2895" s="16">
        <v>92.189857058434654</v>
      </c>
      <c r="B2895" s="15">
        <v>72.757930362803336</v>
      </c>
      <c r="C2895" s="15">
        <v>128.48732080514083</v>
      </c>
      <c r="D2895" s="15">
        <v>78.985468310042961</v>
      </c>
      <c r="E2895" s="15"/>
    </row>
    <row r="2896" spans="1:5" ht="15.75">
      <c r="A2896" s="16">
        <v>98.291568619976033</v>
      </c>
      <c r="B2896" s="15">
        <v>123.3030615592611</v>
      </c>
      <c r="C2896" s="15">
        <v>148.68149084686024</v>
      </c>
      <c r="D2896" s="15">
        <v>94.308950761706001</v>
      </c>
      <c r="E2896" s="15"/>
    </row>
    <row r="2897" spans="1:5" ht="15.75">
      <c r="A2897" s="16">
        <v>110.68372130433204</v>
      </c>
      <c r="B2897" s="15">
        <v>123.13606562461246</v>
      </c>
      <c r="C2897" s="15">
        <v>139.71870302032698</v>
      </c>
      <c r="D2897" s="15">
        <v>82.587987519366379</v>
      </c>
      <c r="E2897" s="15"/>
    </row>
    <row r="2898" spans="1:5" ht="15.75">
      <c r="A2898" s="16">
        <v>103.0828623005732</v>
      </c>
      <c r="B2898" s="15">
        <v>99.448798388016257</v>
      </c>
      <c r="C2898" s="15">
        <v>138.87086344806789</v>
      </c>
      <c r="D2898" s="15">
        <v>87.03351807580475</v>
      </c>
      <c r="E2898" s="15"/>
    </row>
    <row r="2899" spans="1:5" ht="15.75">
      <c r="A2899" s="16">
        <v>96.311464144611136</v>
      </c>
      <c r="B2899" s="15">
        <v>80.64565823355565</v>
      </c>
      <c r="C2899" s="15">
        <v>113.14330301389077</v>
      </c>
      <c r="D2899" s="15">
        <v>100.209076838388</v>
      </c>
      <c r="E2899" s="15"/>
    </row>
    <row r="2900" spans="1:5" ht="15.75">
      <c r="A2900" s="16">
        <v>105.97747366984436</v>
      </c>
      <c r="B2900" s="15">
        <v>73.851058783537837</v>
      </c>
      <c r="C2900" s="15">
        <v>120.24373637249255</v>
      </c>
      <c r="D2900" s="15">
        <v>81.994500056771358</v>
      </c>
      <c r="E2900" s="15"/>
    </row>
    <row r="2901" spans="1:5" ht="15.75">
      <c r="A2901" s="16">
        <v>92.802056939467548</v>
      </c>
      <c r="B2901" s="15">
        <v>120.3428018318732</v>
      </c>
      <c r="C2901" s="15">
        <v>160.08496165338784</v>
      </c>
      <c r="D2901" s="15">
        <v>82.320546126260297</v>
      </c>
      <c r="E2901" s="15"/>
    </row>
    <row r="2902" spans="1:5" ht="15.75">
      <c r="A2902" s="16">
        <v>90.650644615357123</v>
      </c>
      <c r="B2902" s="15">
        <v>93.820426485768849</v>
      </c>
      <c r="C2902" s="15">
        <v>106.66253111174342</v>
      </c>
      <c r="D2902" s="15">
        <v>82.362173055292942</v>
      </c>
      <c r="E2902" s="15"/>
    </row>
    <row r="2903" spans="1:5" ht="15.75">
      <c r="A2903" s="16">
        <v>100.86339815217684</v>
      </c>
      <c r="B2903" s="15">
        <v>94.086868420168912</v>
      </c>
      <c r="C2903" s="15">
        <v>130.72854661783708</v>
      </c>
      <c r="D2903" s="15">
        <v>126.39817843743231</v>
      </c>
      <c r="E2903" s="15"/>
    </row>
    <row r="2904" spans="1:5" ht="15.75">
      <c r="A2904" s="16">
        <v>98.987778409087923</v>
      </c>
      <c r="B2904" s="15">
        <v>102.58549905043992</v>
      </c>
      <c r="C2904" s="15">
        <v>97.348418734759434</v>
      </c>
      <c r="D2904" s="15">
        <v>110.92002999936881</v>
      </c>
      <c r="E2904" s="15"/>
    </row>
    <row r="2905" spans="1:5" ht="15.75">
      <c r="A2905" s="16">
        <v>99.32496910597024</v>
      </c>
      <c r="B2905" s="15">
        <v>73.213030717289485</v>
      </c>
      <c r="C2905" s="15">
        <v>137.07707874619359</v>
      </c>
      <c r="D2905" s="15">
        <v>109.22441208498981</v>
      </c>
      <c r="E2905" s="15"/>
    </row>
    <row r="2906" spans="1:5" ht="15.75">
      <c r="A2906" s="16">
        <v>96.895409648544728</v>
      </c>
      <c r="B2906" s="15">
        <v>90.323307397233066</v>
      </c>
      <c r="C2906" s="15">
        <v>130.34730317861545</v>
      </c>
      <c r="D2906" s="15">
        <v>94.246799637068079</v>
      </c>
      <c r="E2906" s="15"/>
    </row>
    <row r="2907" spans="1:5" ht="15.75">
      <c r="A2907" s="16">
        <v>101.04181087405664</v>
      </c>
      <c r="B2907" s="15">
        <v>83.714154975729116</v>
      </c>
      <c r="C2907" s="15">
        <v>115.20981513630204</v>
      </c>
      <c r="D2907" s="15">
        <v>119.20196046640399</v>
      </c>
      <c r="E2907" s="15"/>
    </row>
    <row r="2908" spans="1:5" ht="15.75">
      <c r="A2908" s="16">
        <v>87.637182526583501</v>
      </c>
      <c r="B2908" s="15">
        <v>68.870560831248895</v>
      </c>
      <c r="C2908" s="15">
        <v>110.00793544895373</v>
      </c>
      <c r="D2908" s="15">
        <v>99.748811455560826</v>
      </c>
      <c r="E2908" s="15"/>
    </row>
    <row r="2909" spans="1:5" ht="15.75">
      <c r="A2909" s="16">
        <v>87.475936571172497</v>
      </c>
      <c r="B2909" s="15">
        <v>91.18996200573406</v>
      </c>
      <c r="C2909" s="15">
        <v>130.74289491061677</v>
      </c>
      <c r="D2909" s="15">
        <v>47.488564124341792</v>
      </c>
      <c r="E2909" s="15"/>
    </row>
    <row r="2910" spans="1:5" ht="15.75">
      <c r="A2910" s="16">
        <v>93.772668879387311</v>
      </c>
      <c r="B2910" s="15">
        <v>115.06709778104209</v>
      </c>
      <c r="C2910" s="15">
        <v>140.77489374589049</v>
      </c>
      <c r="D2910" s="15">
        <v>78.165986938222431</v>
      </c>
      <c r="E2910" s="15"/>
    </row>
    <row r="2911" spans="1:5" ht="15.75">
      <c r="A2911" s="16">
        <v>101.38856856588632</v>
      </c>
      <c r="B2911" s="15">
        <v>91.72668355680571</v>
      </c>
      <c r="C2911" s="15">
        <v>155.41982342691654</v>
      </c>
      <c r="D2911" s="15">
        <v>95.519423160942551</v>
      </c>
      <c r="E2911" s="15"/>
    </row>
    <row r="2912" spans="1:5" ht="15.75">
      <c r="A2912" s="16">
        <v>93.949390256460674</v>
      </c>
      <c r="B2912" s="15">
        <v>96.468769419237788</v>
      </c>
      <c r="C2912" s="15">
        <v>119.47054225195188</v>
      </c>
      <c r="D2912" s="15">
        <v>144.42846287392399</v>
      </c>
      <c r="E2912" s="15"/>
    </row>
    <row r="2913" spans="1:5" ht="15.75">
      <c r="A2913" s="16">
        <v>97.772613367686745</v>
      </c>
      <c r="B2913" s="15">
        <v>104.93393275473863</v>
      </c>
      <c r="C2913" s="15">
        <v>102.06062406940077</v>
      </c>
      <c r="D2913" s="15">
        <v>71.660168462676666</v>
      </c>
      <c r="E2913" s="15"/>
    </row>
    <row r="2914" spans="1:5" ht="15.75">
      <c r="A2914" s="16">
        <v>105.48896375821073</v>
      </c>
      <c r="B2914" s="15">
        <v>101.02218200584048</v>
      </c>
      <c r="C2914" s="15">
        <v>99.479606727135206</v>
      </c>
      <c r="D2914" s="15">
        <v>101.81935876778994</v>
      </c>
      <c r="E2914" s="15"/>
    </row>
    <row r="2915" spans="1:5" ht="15.75">
      <c r="A2915" s="16">
        <v>83.490438860258109</v>
      </c>
      <c r="B2915" s="15">
        <v>121.15922748524213</v>
      </c>
      <c r="C2915" s="15">
        <v>137.16540417713077</v>
      </c>
      <c r="D2915" s="15">
        <v>93.634619805618513</v>
      </c>
      <c r="E2915" s="15"/>
    </row>
    <row r="2916" spans="1:5" ht="15.75">
      <c r="A2916" s="16">
        <v>93.235745403325154</v>
      </c>
      <c r="B2916" s="15">
        <v>88.324705199545406</v>
      </c>
      <c r="C2916" s="15">
        <v>112.61257919529157</v>
      </c>
      <c r="D2916" s="15">
        <v>86.607255994385923</v>
      </c>
      <c r="E2916" s="15"/>
    </row>
    <row r="2917" spans="1:5" ht="15.75">
      <c r="A2917" s="16">
        <v>90.511547301650808</v>
      </c>
      <c r="B2917" s="15">
        <v>85.282260303904422</v>
      </c>
      <c r="C2917" s="15">
        <v>145.42304618721005</v>
      </c>
      <c r="D2917" s="15">
        <v>91.954155652621239</v>
      </c>
      <c r="E2917" s="15"/>
    </row>
    <row r="2918" spans="1:5" ht="15.75">
      <c r="A2918" s="16">
        <v>96.733437657411514</v>
      </c>
      <c r="B2918" s="15">
        <v>81.627053788059811</v>
      </c>
      <c r="C2918" s="15">
        <v>108.74806996944244</v>
      </c>
      <c r="D2918" s="15">
        <v>56.508555506871971</v>
      </c>
      <c r="E2918" s="15"/>
    </row>
    <row r="2919" spans="1:5" ht="15.75">
      <c r="A2919" s="16">
        <v>92.372135615624984</v>
      </c>
      <c r="B2919" s="15">
        <v>106.38774703872969</v>
      </c>
      <c r="C2919" s="15">
        <v>104.05200304209075</v>
      </c>
      <c r="D2919" s="15">
        <v>86.176052177512474</v>
      </c>
      <c r="E2919" s="15"/>
    </row>
    <row r="2920" spans="1:5" ht="15.75">
      <c r="A2920" s="16">
        <v>93.910384236784239</v>
      </c>
      <c r="B2920" s="15">
        <v>84.622039175604868</v>
      </c>
      <c r="C2920" s="15">
        <v>165.54049998698019</v>
      </c>
      <c r="D2920" s="15">
        <v>100.47246235510556</v>
      </c>
      <c r="E2920" s="15"/>
    </row>
    <row r="2921" spans="1:5" ht="15.75">
      <c r="A2921" s="16">
        <v>84.258404137392517</v>
      </c>
      <c r="B2921" s="15">
        <v>92.72455695668782</v>
      </c>
      <c r="C2921" s="15">
        <v>141.58390162518799</v>
      </c>
      <c r="D2921" s="15">
        <v>102.75383348514424</v>
      </c>
      <c r="E2921" s="15"/>
    </row>
    <row r="2922" spans="1:5" ht="15.75">
      <c r="A2922" s="16">
        <v>114.71003798914694</v>
      </c>
      <c r="B2922" s="15">
        <v>89.977604566036007</v>
      </c>
      <c r="C2922" s="15">
        <v>122.92354518769457</v>
      </c>
      <c r="D2922" s="15">
        <v>77.626255703313518</v>
      </c>
      <c r="E2922" s="15"/>
    </row>
    <row r="2923" spans="1:5" ht="15.75">
      <c r="A2923" s="16">
        <v>103.7038990948588</v>
      </c>
      <c r="B2923" s="15">
        <v>82.855074531357786</v>
      </c>
      <c r="C2923" s="15">
        <v>126.64083703538722</v>
      </c>
      <c r="D2923" s="15">
        <v>141.52614768113949</v>
      </c>
      <c r="E2923" s="15"/>
    </row>
    <row r="2924" spans="1:5" ht="15.75">
      <c r="A2924" s="16">
        <v>72.575359966725728</v>
      </c>
      <c r="B2924" s="15">
        <v>90.172896289180926</v>
      </c>
      <c r="C2924" s="15">
        <v>138.82682469313181</v>
      </c>
      <c r="D2924" s="15">
        <v>84.344048280263451</v>
      </c>
      <c r="E2924" s="15"/>
    </row>
    <row r="2925" spans="1:5" ht="15.75">
      <c r="A2925" s="16">
        <v>111.220282029484</v>
      </c>
      <c r="B2925" s="15">
        <v>118.2693838488035</v>
      </c>
      <c r="C2925" s="15">
        <v>119.50585096602708</v>
      </c>
      <c r="D2925" s="15">
        <v>113.31512074614238</v>
      </c>
      <c r="E2925" s="15"/>
    </row>
    <row r="2926" spans="1:5" ht="15.75">
      <c r="A2926" s="16">
        <v>109.78408922989615</v>
      </c>
      <c r="B2926" s="15">
        <v>87.536280770456187</v>
      </c>
      <c r="C2926" s="15">
        <v>103.85791579745387</v>
      </c>
      <c r="D2926" s="15">
        <v>45.468228579784409</v>
      </c>
      <c r="E2926" s="15"/>
    </row>
    <row r="2927" spans="1:5" ht="15.75">
      <c r="A2927" s="16">
        <v>102.69186005377264</v>
      </c>
      <c r="B2927" s="15">
        <v>113.21324070272567</v>
      </c>
      <c r="C2927" s="15">
        <v>118.61398905546707</v>
      </c>
      <c r="D2927" s="15">
        <v>71.308679517392193</v>
      </c>
      <c r="E2927" s="15"/>
    </row>
    <row r="2928" spans="1:5" ht="15.75">
      <c r="A2928" s="16">
        <v>100.53962851438882</v>
      </c>
      <c r="B2928" s="15">
        <v>111.03571234014566</v>
      </c>
      <c r="C2928" s="15">
        <v>93.693528566296891</v>
      </c>
      <c r="D2928" s="15">
        <v>73.370373621122553</v>
      </c>
      <c r="E2928" s="15"/>
    </row>
    <row r="2929" spans="1:5" ht="15.75">
      <c r="A2929" s="16">
        <v>75.387816117887496</v>
      </c>
      <c r="B2929" s="15">
        <v>124.07775455921524</v>
      </c>
      <c r="C2929" s="15">
        <v>137.79015607096881</v>
      </c>
      <c r="D2929" s="15">
        <v>86.338967645195908</v>
      </c>
      <c r="E2929" s="15"/>
    </row>
    <row r="2930" spans="1:5" ht="15.75">
      <c r="A2930" s="16">
        <v>104.34621968761917</v>
      </c>
      <c r="B2930" s="15">
        <v>98.994933165619159</v>
      </c>
      <c r="C2930" s="15">
        <v>156.56668931558784</v>
      </c>
      <c r="D2930" s="15">
        <v>101.60053436238172</v>
      </c>
      <c r="E2930" s="15"/>
    </row>
    <row r="2931" spans="1:5" ht="15.75">
      <c r="A2931" s="16">
        <v>107.71624260713111</v>
      </c>
      <c r="B2931" s="15">
        <v>109.36820800274063</v>
      </c>
      <c r="C2931" s="15">
        <v>120.5298676209793</v>
      </c>
      <c r="D2931" s="15">
        <v>88.942165784294502</v>
      </c>
      <c r="E2931" s="15"/>
    </row>
    <row r="2932" spans="1:5" ht="15.75">
      <c r="A2932" s="16">
        <v>85.218045509753892</v>
      </c>
      <c r="B2932" s="15">
        <v>99.036036048039477</v>
      </c>
      <c r="C2932" s="15">
        <v>126.31834684274281</v>
      </c>
      <c r="D2932" s="15">
        <v>101.61288064879272</v>
      </c>
      <c r="E2932" s="15"/>
    </row>
    <row r="2933" spans="1:5" ht="15.75">
      <c r="A2933" s="16">
        <v>93.778199087898884</v>
      </c>
      <c r="B2933" s="15">
        <v>95.538293443502198</v>
      </c>
      <c r="C2933" s="15">
        <v>91.789617016451075</v>
      </c>
      <c r="D2933" s="15">
        <v>63.778863686655995</v>
      </c>
      <c r="E2933" s="15"/>
    </row>
    <row r="2934" spans="1:5" ht="15.75">
      <c r="A2934" s="16">
        <v>104.61084832323877</v>
      </c>
      <c r="B2934" s="15">
        <v>91.957800468014739</v>
      </c>
      <c r="C2934" s="15">
        <v>112.48511551119691</v>
      </c>
      <c r="D2934" s="15">
        <v>122.05857059152549</v>
      </c>
      <c r="E2934" s="15"/>
    </row>
    <row r="2935" spans="1:5" ht="15.75">
      <c r="A2935" s="16">
        <v>89.633591268813007</v>
      </c>
      <c r="B2935" s="15">
        <v>117.94573864506788</v>
      </c>
      <c r="C2935" s="15">
        <v>167.64616509337884</v>
      </c>
      <c r="D2935" s="15">
        <v>77.984119401014595</v>
      </c>
      <c r="E2935" s="15"/>
    </row>
    <row r="2936" spans="1:5" ht="15.75">
      <c r="A2936" s="16">
        <v>86.549759773907908</v>
      </c>
      <c r="B2936" s="15">
        <v>100.4653289340979</v>
      </c>
      <c r="C2936" s="15">
        <v>123.15680413593668</v>
      </c>
      <c r="D2936" s="15">
        <v>113.7441031599792</v>
      </c>
      <c r="E2936" s="15"/>
    </row>
    <row r="2937" spans="1:5" ht="15.75">
      <c r="A2937" s="16">
        <v>95.607110646830051</v>
      </c>
      <c r="B2937" s="15">
        <v>118.01570144581888</v>
      </c>
      <c r="C2937" s="15">
        <v>122.57586605821871</v>
      </c>
      <c r="D2937" s="15">
        <v>89.812864926989278</v>
      </c>
      <c r="E2937" s="15"/>
    </row>
    <row r="2938" spans="1:5" ht="15.75">
      <c r="A2938" s="16">
        <v>91.119275575357506</v>
      </c>
      <c r="B2938" s="15">
        <v>142.21185173796016</v>
      </c>
      <c r="C2938" s="15">
        <v>136.50678669367835</v>
      </c>
      <c r="D2938" s="15">
        <v>87.000788833796605</v>
      </c>
      <c r="E2938" s="15"/>
    </row>
    <row r="2939" spans="1:5" ht="15.75">
      <c r="A2939" s="16">
        <v>91.839717175849955</v>
      </c>
      <c r="B2939" s="15">
        <v>105.02798988338782</v>
      </c>
      <c r="C2939" s="15">
        <v>122.98828435766609</v>
      </c>
      <c r="D2939" s="15">
        <v>112.24171223853432</v>
      </c>
      <c r="E2939" s="15"/>
    </row>
    <row r="2940" spans="1:5" ht="15.75">
      <c r="A2940" s="16">
        <v>102.22727191413696</v>
      </c>
      <c r="B2940" s="15">
        <v>111.20146174122283</v>
      </c>
      <c r="C2940" s="15">
        <v>154.35930176966508</v>
      </c>
      <c r="D2940" s="15">
        <v>96.813974702433825</v>
      </c>
      <c r="E2940" s="15"/>
    </row>
    <row r="2941" spans="1:5" ht="15.75">
      <c r="A2941" s="16">
        <v>97.558598216699011</v>
      </c>
      <c r="B2941" s="15">
        <v>89.541115512480474</v>
      </c>
      <c r="C2941" s="15">
        <v>126.81016089383093</v>
      </c>
      <c r="D2941" s="15">
        <v>101.04987545293511</v>
      </c>
      <c r="E2941" s="15"/>
    </row>
    <row r="2942" spans="1:5" ht="15.75">
      <c r="A2942" s="16">
        <v>97.739666288765648</v>
      </c>
      <c r="B2942" s="15">
        <v>79.081457975183866</v>
      </c>
      <c r="C2942" s="15">
        <v>130.40246232581012</v>
      </c>
      <c r="D2942" s="15">
        <v>109.84038420583033</v>
      </c>
      <c r="E2942" s="15"/>
    </row>
    <row r="2943" spans="1:5" ht="15.75">
      <c r="A2943" s="16">
        <v>93.6640999982842</v>
      </c>
      <c r="B2943" s="15">
        <v>99.674523178555319</v>
      </c>
      <c r="C2943" s="15">
        <v>120.39391969438498</v>
      </c>
      <c r="D2943" s="15">
        <v>104.78448481752025</v>
      </c>
      <c r="E2943" s="15"/>
    </row>
    <row r="2944" spans="1:5" ht="15.75">
      <c r="A2944" s="16">
        <v>98.918038759683213</v>
      </c>
      <c r="B2944" s="15">
        <v>106.74236417745533</v>
      </c>
      <c r="C2944" s="15">
        <v>166.61472551155612</v>
      </c>
      <c r="D2944" s="15">
        <v>41.487269384708725</v>
      </c>
      <c r="E2944" s="15"/>
    </row>
    <row r="2945" spans="1:5" ht="15.75">
      <c r="A2945" s="16">
        <v>91.337237326376908</v>
      </c>
      <c r="B2945" s="15">
        <v>99.240639876376235</v>
      </c>
      <c r="C2945" s="15">
        <v>145.98943906356112</v>
      </c>
      <c r="D2945" s="15">
        <v>66.698526700611183</v>
      </c>
      <c r="E2945" s="15"/>
    </row>
    <row r="2946" spans="1:5" ht="15.75">
      <c r="A2946" s="16">
        <v>87.116358395411453</v>
      </c>
      <c r="B2946" s="15">
        <v>122.502349245201</v>
      </c>
      <c r="C2946" s="15">
        <v>110.38463503729758</v>
      </c>
      <c r="D2946" s="15">
        <v>65.464835226612195</v>
      </c>
      <c r="E2946" s="15"/>
    </row>
    <row r="2947" spans="1:5" ht="15.75">
      <c r="A2947" s="16">
        <v>107.53404850595984</v>
      </c>
      <c r="B2947" s="15">
        <v>115.48352996871927</v>
      </c>
      <c r="C2947" s="15">
        <v>127.72826854953792</v>
      </c>
      <c r="D2947" s="15">
        <v>87.849946088743991</v>
      </c>
      <c r="E2947" s="15"/>
    </row>
    <row r="2948" spans="1:5" ht="15.75">
      <c r="A2948" s="16">
        <v>91.220367838593575</v>
      </c>
      <c r="B2948" s="15">
        <v>81.134765062563474</v>
      </c>
      <c r="C2948" s="15">
        <v>102.49433231502394</v>
      </c>
      <c r="D2948" s="15">
        <v>64.597408568181436</v>
      </c>
      <c r="E2948" s="15"/>
    </row>
    <row r="2949" spans="1:5" ht="15.75">
      <c r="A2949" s="16">
        <v>107.95892850402424</v>
      </c>
      <c r="B2949" s="15">
        <v>91.967104047660087</v>
      </c>
      <c r="C2949" s="15">
        <v>140.1292640849249</v>
      </c>
      <c r="D2949" s="15">
        <v>74.746579779576905</v>
      </c>
      <c r="E2949" s="15"/>
    </row>
    <row r="2950" spans="1:5" ht="15.75">
      <c r="A2950" s="16">
        <v>111.97281648367721</v>
      </c>
      <c r="B2950" s="15">
        <v>105.17268435359597</v>
      </c>
      <c r="C2950" s="15">
        <v>111.64163690987152</v>
      </c>
      <c r="D2950" s="15">
        <v>52.086214495494687</v>
      </c>
      <c r="E2950" s="15"/>
    </row>
    <row r="2951" spans="1:5" ht="15.75">
      <c r="A2951" s="16">
        <v>94.623168939625657</v>
      </c>
      <c r="B2951" s="15">
        <v>89.406164297150781</v>
      </c>
      <c r="C2951" s="15">
        <v>100.0635329315628</v>
      </c>
      <c r="D2951" s="15">
        <v>86.760748746007721</v>
      </c>
      <c r="E2951" s="15"/>
    </row>
    <row r="2952" spans="1:5" ht="15.75">
      <c r="A2952" s="16">
        <v>121.04441554965319</v>
      </c>
      <c r="B2952" s="15">
        <v>115.56438140991645</v>
      </c>
      <c r="C2952" s="15">
        <v>121.89068797378013</v>
      </c>
      <c r="D2952" s="15">
        <v>104.13484065666125</v>
      </c>
      <c r="E2952" s="15"/>
    </row>
    <row r="2953" spans="1:5" ht="15.75">
      <c r="A2953" s="16">
        <v>95.30459558471307</v>
      </c>
      <c r="B2953" s="15">
        <v>96.170659162061156</v>
      </c>
      <c r="C2953" s="15">
        <v>122.25082856435279</v>
      </c>
      <c r="D2953" s="15">
        <v>108.23510389813009</v>
      </c>
      <c r="E2953" s="15"/>
    </row>
    <row r="2954" spans="1:5" ht="15.75">
      <c r="A2954" s="16">
        <v>102.97746476269367</v>
      </c>
      <c r="B2954" s="15">
        <v>85.314942420643547</v>
      </c>
      <c r="C2954" s="15">
        <v>129.4430040644329</v>
      </c>
      <c r="D2954" s="15">
        <v>121.53997527031493</v>
      </c>
      <c r="E2954" s="15"/>
    </row>
    <row r="2955" spans="1:5" ht="15.75">
      <c r="A2955" s="16">
        <v>91.932437094789066</v>
      </c>
      <c r="B2955" s="15">
        <v>77.464217470043195</v>
      </c>
      <c r="C2955" s="15">
        <v>101.14170835016125</v>
      </c>
      <c r="D2955" s="15">
        <v>63.461248316804131</v>
      </c>
      <c r="E2955" s="15"/>
    </row>
    <row r="2956" spans="1:5" ht="15.75">
      <c r="A2956" s="16">
        <v>105.42032862878727</v>
      </c>
      <c r="B2956" s="15">
        <v>100.65856211486448</v>
      </c>
      <c r="C2956" s="15">
        <v>115.38798148666842</v>
      </c>
      <c r="D2956" s="15">
        <v>54.02009185369252</v>
      </c>
      <c r="E2956" s="15"/>
    </row>
    <row r="2957" spans="1:5" ht="15.75">
      <c r="A2957" s="16">
        <v>108.32728074587408</v>
      </c>
      <c r="B2957" s="15">
        <v>95.28380192248278</v>
      </c>
      <c r="C2957" s="15">
        <v>145.67353350509507</v>
      </c>
      <c r="D2957" s="15">
        <v>116.23333875761546</v>
      </c>
      <c r="E2957" s="15"/>
    </row>
    <row r="2958" spans="1:5" ht="15.75">
      <c r="A2958" s="16">
        <v>105.34376996893116</v>
      </c>
      <c r="B2958" s="15">
        <v>128.28307628644211</v>
      </c>
      <c r="C2958" s="15">
        <v>129.00749810348202</v>
      </c>
      <c r="D2958" s="15">
        <v>86.870703782642522</v>
      </c>
      <c r="E2958" s="15"/>
    </row>
    <row r="2959" spans="1:5" ht="15.75">
      <c r="A2959" s="16">
        <v>92.776296435465611</v>
      </c>
      <c r="B2959" s="15">
        <v>90.700250173716768</v>
      </c>
      <c r="C2959" s="15">
        <v>87.342995103432486</v>
      </c>
      <c r="D2959" s="15">
        <v>72.455575575253306</v>
      </c>
      <c r="E2959" s="15"/>
    </row>
    <row r="2960" spans="1:5" ht="15.75">
      <c r="A2960" s="16">
        <v>94.494047638312395</v>
      </c>
      <c r="B2960" s="15">
        <v>115.87082695732533</v>
      </c>
      <c r="C2960" s="15">
        <v>151.11703230224407</v>
      </c>
      <c r="D2960" s="15">
        <v>57.268594760847691</v>
      </c>
      <c r="E2960" s="15"/>
    </row>
    <row r="2961" spans="1:5" ht="15.75">
      <c r="A2961" s="16">
        <v>98.900424634143747</v>
      </c>
      <c r="B2961" s="15">
        <v>106.80146886472244</v>
      </c>
      <c r="C2961" s="15">
        <v>107.86546712285485</v>
      </c>
      <c r="D2961" s="15">
        <v>75.564796579732274</v>
      </c>
      <c r="E2961" s="15"/>
    </row>
    <row r="2962" spans="1:5" ht="15.75">
      <c r="A2962" s="16">
        <v>106.23597471079052</v>
      </c>
      <c r="B2962" s="15">
        <v>106.71495334250949</v>
      </c>
      <c r="C2962" s="15">
        <v>122.22773426726121</v>
      </c>
      <c r="D2962" s="15">
        <v>90.936699697186896</v>
      </c>
      <c r="E2962" s="15"/>
    </row>
    <row r="2963" spans="1:5" ht="15.75">
      <c r="A2963" s="16">
        <v>88.042815716653422</v>
      </c>
      <c r="B2963" s="15">
        <v>119.14149435776835</v>
      </c>
      <c r="C2963" s="15">
        <v>107.41972104970046</v>
      </c>
      <c r="D2963" s="15">
        <v>118.0469081492447</v>
      </c>
      <c r="E2963" s="15"/>
    </row>
    <row r="2964" spans="1:5" ht="15.75">
      <c r="A2964" s="16">
        <v>102.42927245804481</v>
      </c>
      <c r="B2964" s="15">
        <v>88.914095943073335</v>
      </c>
      <c r="C2964" s="15">
        <v>135.32084509836864</v>
      </c>
      <c r="D2964" s="15">
        <v>122.7517263421646</v>
      </c>
      <c r="E2964" s="15"/>
    </row>
    <row r="2965" spans="1:5" ht="15.75">
      <c r="A2965" s="16">
        <v>78.677452361921496</v>
      </c>
      <c r="B2965" s="15">
        <v>89.385922987395361</v>
      </c>
      <c r="C2965" s="15">
        <v>150.00371689277472</v>
      </c>
      <c r="D2965" s="15">
        <v>84.119086245016206</v>
      </c>
      <c r="E2965" s="15"/>
    </row>
    <row r="2966" spans="1:5" ht="15.75">
      <c r="A2966" s="16">
        <v>94.168713180755503</v>
      </c>
      <c r="B2966" s="15">
        <v>57.732399559148462</v>
      </c>
      <c r="C2966" s="15">
        <v>98.319624211433165</v>
      </c>
      <c r="D2966" s="15">
        <v>84.166537586105505</v>
      </c>
      <c r="E2966" s="15"/>
    </row>
    <row r="2967" spans="1:5" ht="15.75">
      <c r="A2967" s="16">
        <v>105.73847845899422</v>
      </c>
      <c r="B2967" s="15">
        <v>93.730565824790801</v>
      </c>
      <c r="C2967" s="15">
        <v>109.85781331837643</v>
      </c>
      <c r="D2967" s="15">
        <v>89.696698339315617</v>
      </c>
      <c r="E2967" s="15"/>
    </row>
    <row r="2968" spans="1:5" ht="15.75">
      <c r="A2968" s="16">
        <v>105.88196263765894</v>
      </c>
      <c r="B2968" s="15">
        <v>78.959727885069242</v>
      </c>
      <c r="C2968" s="15">
        <v>128.14535794064454</v>
      </c>
      <c r="D2968" s="15">
        <v>112.63427344306933</v>
      </c>
      <c r="E2968" s="15"/>
    </row>
    <row r="2969" spans="1:5" ht="15.75">
      <c r="A2969" s="16">
        <v>92.651501012716153</v>
      </c>
      <c r="B2969" s="15">
        <v>118.59899431448753</v>
      </c>
      <c r="C2969" s="15">
        <v>119.47834559831563</v>
      </c>
      <c r="D2969" s="15">
        <v>79.373025825651666</v>
      </c>
      <c r="E2969" s="15"/>
    </row>
    <row r="2970" spans="1:5" ht="15.75">
      <c r="A2970" s="16">
        <v>102.86130827794295</v>
      </c>
      <c r="B2970" s="15">
        <v>113.72606151721811</v>
      </c>
      <c r="C2970" s="15">
        <v>119.9696453559568</v>
      </c>
      <c r="D2970" s="15">
        <v>90.86900464089922</v>
      </c>
      <c r="E2970" s="15"/>
    </row>
    <row r="2971" spans="1:5" ht="15.75">
      <c r="A2971" s="16">
        <v>117.29091466063437</v>
      </c>
      <c r="B2971" s="15">
        <v>102.6231695134129</v>
      </c>
      <c r="C2971" s="15">
        <v>106.4266658382337</v>
      </c>
      <c r="D2971" s="15">
        <v>68.192219379858443</v>
      </c>
      <c r="E2971" s="15"/>
    </row>
    <row r="2972" spans="1:5" ht="15.75">
      <c r="A2972" s="16">
        <v>95.476276618205702</v>
      </c>
      <c r="B2972" s="15">
        <v>94.251189474425701</v>
      </c>
      <c r="C2972" s="15">
        <v>144.34132629143051</v>
      </c>
      <c r="D2972" s="15">
        <v>107.19709618201136</v>
      </c>
      <c r="E2972" s="15"/>
    </row>
    <row r="2973" spans="1:5" ht="15.75">
      <c r="A2973" s="16">
        <v>96.313750238186913</v>
      </c>
      <c r="B2973" s="15">
        <v>120.0944945067647</v>
      </c>
      <c r="C2973" s="15">
        <v>116.84442045839774</v>
      </c>
      <c r="D2973" s="15">
        <v>85.319614430522961</v>
      </c>
      <c r="E2973" s="15"/>
    </row>
    <row r="2974" spans="1:5" ht="15.75">
      <c r="A2974" s="16">
        <v>105.46993338113566</v>
      </c>
      <c r="B2974" s="15">
        <v>108.99728725178761</v>
      </c>
      <c r="C2974" s="15">
        <v>77.097126227278068</v>
      </c>
      <c r="D2974" s="15">
        <v>63.563353925735555</v>
      </c>
      <c r="E2974" s="15"/>
    </row>
    <row r="2975" spans="1:5" ht="15.75">
      <c r="A2975" s="16">
        <v>100.90424181206572</v>
      </c>
      <c r="B2975" s="15">
        <v>102.65377871301098</v>
      </c>
      <c r="C2975" s="15">
        <v>142.774514241529</v>
      </c>
      <c r="D2975" s="15">
        <v>102.82893862569722</v>
      </c>
      <c r="E2975" s="15"/>
    </row>
    <row r="2976" spans="1:5" ht="15.75">
      <c r="A2976" s="16">
        <v>83.161716596214319</v>
      </c>
      <c r="B2976" s="15">
        <v>109.09414612939941</v>
      </c>
      <c r="C2976" s="15">
        <v>122.36588896630565</v>
      </c>
      <c r="D2976" s="15">
        <v>86.171180641633782</v>
      </c>
      <c r="E2976" s="15"/>
    </row>
    <row r="2977" spans="1:5" ht="15.75">
      <c r="A2977" s="16">
        <v>107.86470524843708</v>
      </c>
      <c r="B2977" s="15">
        <v>95.642642285474722</v>
      </c>
      <c r="C2977" s="15">
        <v>132.75103451306904</v>
      </c>
      <c r="D2977" s="15">
        <v>123.35457916851169</v>
      </c>
      <c r="E2977" s="15"/>
    </row>
    <row r="2978" spans="1:5" ht="15.75">
      <c r="A2978" s="16">
        <v>95.63102662136771</v>
      </c>
      <c r="B2978" s="15">
        <v>107.5307763581236</v>
      </c>
      <c r="C2978" s="15">
        <v>141.61761861936952</v>
      </c>
      <c r="D2978" s="15">
        <v>80.467679038554252</v>
      </c>
      <c r="E2978" s="15"/>
    </row>
    <row r="2979" spans="1:5" ht="15.75">
      <c r="A2979" s="16">
        <v>103.92403256782359</v>
      </c>
      <c r="B2979" s="15">
        <v>82.820645892445555</v>
      </c>
      <c r="C2979" s="15">
        <v>150.6161481418701</v>
      </c>
      <c r="D2979" s="15">
        <v>104.21650589888145</v>
      </c>
      <c r="E2979" s="15"/>
    </row>
    <row r="2980" spans="1:5" ht="15.75">
      <c r="A2980" s="16">
        <v>93.888142047580914</v>
      </c>
      <c r="B2980" s="15">
        <v>101.21532637399469</v>
      </c>
      <c r="C2980" s="15">
        <v>151.862824005525</v>
      </c>
      <c r="D2980" s="15">
        <v>69.681968729418031</v>
      </c>
      <c r="E2980" s="15"/>
    </row>
    <row r="2981" spans="1:5" ht="15.75">
      <c r="A2981" s="16">
        <v>71.262916918448127</v>
      </c>
      <c r="B2981" s="15">
        <v>92.026517128209662</v>
      </c>
      <c r="C2981" s="15">
        <v>129.85295209438732</v>
      </c>
      <c r="D2981" s="15">
        <v>86.884256555697448</v>
      </c>
      <c r="E2981" s="15"/>
    </row>
    <row r="2982" spans="1:5" ht="15.75">
      <c r="A2982" s="16">
        <v>115.96634493083116</v>
      </c>
      <c r="B2982" s="15">
        <v>71.006965250410303</v>
      </c>
      <c r="C2982" s="15">
        <v>128.95393800281454</v>
      </c>
      <c r="D2982" s="15">
        <v>115.24739605278569</v>
      </c>
      <c r="E2982" s="15"/>
    </row>
    <row r="2983" spans="1:5" ht="15.75">
      <c r="A2983" s="16">
        <v>98.286080412924548</v>
      </c>
      <c r="B2983" s="15">
        <v>100.2297158950455</v>
      </c>
      <c r="C2983" s="15">
        <v>143.03513719267471</v>
      </c>
      <c r="D2983" s="15">
        <v>106.40336046487278</v>
      </c>
      <c r="E2983" s="15"/>
    </row>
    <row r="2984" spans="1:5" ht="15.75">
      <c r="A2984" s="16">
        <v>112.32098361452927</v>
      </c>
      <c r="B2984" s="15">
        <v>117.75290854712352</v>
      </c>
      <c r="C2984" s="15">
        <v>108.23933965875767</v>
      </c>
      <c r="D2984" s="15">
        <v>69.423556930337327</v>
      </c>
      <c r="E2984" s="15"/>
    </row>
    <row r="2985" spans="1:5" ht="15.75">
      <c r="A2985" s="16">
        <v>86.067216573502492</v>
      </c>
      <c r="B2985" s="15">
        <v>78.641823166526592</v>
      </c>
      <c r="C2985" s="15">
        <v>128.14407487679205</v>
      </c>
      <c r="D2985" s="15">
        <v>95.238400502415743</v>
      </c>
      <c r="E2985" s="15"/>
    </row>
    <row r="2986" spans="1:5" ht="15.75">
      <c r="A2986" s="16">
        <v>97.817403870584485</v>
      </c>
      <c r="B2986" s="15">
        <v>108.90464388092482</v>
      </c>
      <c r="C2986" s="15">
        <v>153.54338801242875</v>
      </c>
      <c r="D2986" s="15">
        <v>82.045773520297871</v>
      </c>
      <c r="E2986" s="15"/>
    </row>
    <row r="2987" spans="1:5" ht="15.75">
      <c r="A2987" s="16">
        <v>98.697446618422191</v>
      </c>
      <c r="B2987" s="15">
        <v>92.773939298729147</v>
      </c>
      <c r="C2987" s="15">
        <v>123.7401476461514</v>
      </c>
      <c r="D2987" s="15">
        <v>69.628338068162066</v>
      </c>
      <c r="E2987" s="15"/>
    </row>
    <row r="2988" spans="1:5" ht="15.75">
      <c r="A2988" s="16">
        <v>120.06675376344447</v>
      </c>
      <c r="B2988" s="15">
        <v>99.333367663126637</v>
      </c>
      <c r="C2988" s="15">
        <v>119.74605245527528</v>
      </c>
      <c r="D2988" s="15">
        <v>88.426836010120269</v>
      </c>
      <c r="E2988" s="15"/>
    </row>
    <row r="2989" spans="1:5" ht="15.75">
      <c r="A2989" s="16">
        <v>94.16539294296058</v>
      </c>
      <c r="B2989" s="15">
        <v>75.765021028905721</v>
      </c>
      <c r="C2989" s="15">
        <v>126.41499598209407</v>
      </c>
      <c r="D2989" s="15">
        <v>47.166958275317938</v>
      </c>
      <c r="E2989" s="15"/>
    </row>
    <row r="2990" spans="1:5" ht="15.75">
      <c r="A2990" s="16">
        <v>82.731653980749797</v>
      </c>
      <c r="B2990" s="15">
        <v>93.003070625746886</v>
      </c>
      <c r="C2990" s="15">
        <v>138.50837718889011</v>
      </c>
      <c r="D2990" s="15">
        <v>85.282971998941548</v>
      </c>
      <c r="E2990" s="15"/>
    </row>
    <row r="2991" spans="1:5" ht="15.75">
      <c r="A2991" s="16">
        <v>105.04959656910842</v>
      </c>
      <c r="B2991" s="15">
        <v>100.05450413652852</v>
      </c>
      <c r="C2991" s="15">
        <v>121.55135160134591</v>
      </c>
      <c r="D2991" s="15">
        <v>102.54549586153985</v>
      </c>
      <c r="E2991" s="15"/>
    </row>
    <row r="2992" spans="1:5" ht="15.75">
      <c r="A2992" s="16">
        <v>98.687442029932981</v>
      </c>
      <c r="B2992" s="15">
        <v>116.16835299444119</v>
      </c>
      <c r="C2992" s="15">
        <v>102.57481477336796</v>
      </c>
      <c r="D2992" s="15">
        <v>77.444531318980125</v>
      </c>
      <c r="E2992" s="15"/>
    </row>
    <row r="2993" spans="1:5" ht="15.75">
      <c r="A2993" s="16">
        <v>85.068229073590373</v>
      </c>
      <c r="B2993" s="15">
        <v>88.940946178132663</v>
      </c>
      <c r="C2993" s="15">
        <v>127.62112158413288</v>
      </c>
      <c r="D2993" s="15">
        <v>75.928724212423049</v>
      </c>
      <c r="E2993" s="15"/>
    </row>
    <row r="2994" spans="1:5" ht="15.75">
      <c r="A2994" s="16">
        <v>90.88691349024316</v>
      </c>
      <c r="B2994" s="15">
        <v>79.839837390784396</v>
      </c>
      <c r="C2994" s="15">
        <v>141.44834733671132</v>
      </c>
      <c r="D2994" s="15">
        <v>105.18685148588816</v>
      </c>
      <c r="E2994" s="15"/>
    </row>
    <row r="2995" spans="1:5" ht="15.75">
      <c r="A2995" s="16">
        <v>106.46398174689011</v>
      </c>
      <c r="B2995" s="15">
        <v>78.494553905733255</v>
      </c>
      <c r="C2995" s="15">
        <v>98.217996602846824</v>
      </c>
      <c r="D2995" s="15">
        <v>74.520161497025583</v>
      </c>
      <c r="E2995" s="15"/>
    </row>
    <row r="2996" spans="1:5" ht="15.75">
      <c r="A2996" s="16">
        <v>100.65018601623024</v>
      </c>
      <c r="B2996" s="15">
        <v>109.77625871576038</v>
      </c>
      <c r="C2996" s="15">
        <v>105.60887805153243</v>
      </c>
      <c r="D2996" s="15">
        <v>84.029551293332361</v>
      </c>
      <c r="E2996" s="15"/>
    </row>
    <row r="2997" spans="1:5" ht="15.75">
      <c r="A2997" s="16">
        <v>115.33487620110918</v>
      </c>
      <c r="B2997" s="15">
        <v>94.385561804961071</v>
      </c>
      <c r="C2997" s="15">
        <v>122.37819576120614</v>
      </c>
      <c r="D2997" s="15">
        <v>75.346334698826922</v>
      </c>
      <c r="E2997" s="15"/>
    </row>
    <row r="2998" spans="1:5" ht="15.75">
      <c r="A2998" s="16">
        <v>104.52087954107583</v>
      </c>
      <c r="B2998" s="15">
        <v>112.44835782568998</v>
      </c>
      <c r="C2998" s="15">
        <v>120.72606923880471</v>
      </c>
      <c r="D2998" s="15">
        <v>62.437692303609538</v>
      </c>
      <c r="E2998" s="15"/>
    </row>
    <row r="2999" spans="1:5" ht="15.75">
      <c r="A2999" s="16">
        <v>97.028768958784894</v>
      </c>
      <c r="B2999" s="15">
        <v>83.556635107419197</v>
      </c>
      <c r="C2999" s="15">
        <v>78.180718519269021</v>
      </c>
      <c r="D2999" s="15">
        <v>77.703597138514624</v>
      </c>
      <c r="E2999" s="15"/>
    </row>
    <row r="3000" spans="1:5" ht="15.75">
      <c r="A3000" s="16">
        <v>84.652338833114982</v>
      </c>
      <c r="B3000" s="15">
        <v>73.222513415436197</v>
      </c>
      <c r="C3000" s="15">
        <v>107.24981443346451</v>
      </c>
      <c r="D3000" s="15">
        <v>72.831914786382868</v>
      </c>
      <c r="E3000" s="15"/>
    </row>
    <row r="3001" spans="1:5" ht="15.75">
      <c r="A3001" s="16">
        <v>114.91618704289976</v>
      </c>
      <c r="B3001" s="15">
        <v>81.312117769050474</v>
      </c>
      <c r="C3001" s="15">
        <v>114.94648440862534</v>
      </c>
      <c r="D3001" s="15">
        <v>76.151897892464149</v>
      </c>
      <c r="E3001" s="15"/>
    </row>
    <row r="3002" spans="1:5" ht="15.75">
      <c r="A3002" s="16">
        <v>111.36934998288552</v>
      </c>
      <c r="B3002" s="15">
        <v>58.593561413550788</v>
      </c>
      <c r="C3002" s="15">
        <v>115.29068111483411</v>
      </c>
      <c r="D3002" s="15">
        <v>64.857192445236933</v>
      </c>
      <c r="E3002" s="15"/>
    </row>
    <row r="3003" spans="1:5" ht="15.75">
      <c r="A3003" s="16">
        <v>118.1220254354173</v>
      </c>
      <c r="B3003" s="15">
        <v>115.6722514792591</v>
      </c>
      <c r="C3003" s="15">
        <v>119.36597230817938</v>
      </c>
      <c r="D3003" s="15">
        <v>108.32811792548682</v>
      </c>
      <c r="E3003" s="15"/>
    </row>
    <row r="3004" spans="1:5" ht="15.75">
      <c r="A3004" s="16">
        <v>90.533754937075628</v>
      </c>
      <c r="B3004" s="15">
        <v>88.858352589943479</v>
      </c>
      <c r="C3004" s="15">
        <v>96.150895895908661</v>
      </c>
      <c r="D3004" s="15">
        <v>60.449928593533286</v>
      </c>
      <c r="E3004" s="15"/>
    </row>
    <row r="3005" spans="1:5" ht="15.75">
      <c r="A3005" s="16">
        <v>104.85819725386705</v>
      </c>
      <c r="B3005" s="15">
        <v>103.72001461744276</v>
      </c>
      <c r="C3005" s="15">
        <v>133.92688920263254</v>
      </c>
      <c r="D3005" s="15">
        <v>89.646134264290822</v>
      </c>
      <c r="E3005" s="15"/>
    </row>
    <row r="3006" spans="1:5" ht="15.75">
      <c r="A3006" s="16">
        <v>84.595564811655777</v>
      </c>
      <c r="B3006" s="15">
        <v>91.290299233526184</v>
      </c>
      <c r="C3006" s="15">
        <v>94.645452306684774</v>
      </c>
      <c r="D3006" s="15">
        <v>99.942978343767663</v>
      </c>
      <c r="E3006" s="15"/>
    </row>
    <row r="3007" spans="1:5" ht="15.75">
      <c r="A3007" s="16">
        <v>88.657341823028446</v>
      </c>
      <c r="B3007" s="15">
        <v>98.191849788838681</v>
      </c>
      <c r="C3007" s="15">
        <v>138.37973170669784</v>
      </c>
      <c r="D3007" s="15">
        <v>119.73686752279491</v>
      </c>
      <c r="E3007" s="15"/>
    </row>
    <row r="3008" spans="1:5" ht="15.75">
      <c r="A3008" s="16">
        <v>103.36941355533327</v>
      </c>
      <c r="B3008" s="15">
        <v>71.104896521694627</v>
      </c>
      <c r="C3008" s="15">
        <v>113.40206004249467</v>
      </c>
      <c r="D3008" s="15">
        <v>115.33447246563924</v>
      </c>
      <c r="E3008" s="15"/>
    </row>
    <row r="3009" spans="1:5" ht="15.75">
      <c r="A3009" s="16">
        <v>117.20456139955218</v>
      </c>
      <c r="B3009" s="15">
        <v>87.570960160979894</v>
      </c>
      <c r="C3009" s="15">
        <v>114.47592119961882</v>
      </c>
      <c r="D3009" s="15">
        <v>90.063445780066331</v>
      </c>
      <c r="E3009" s="15"/>
    </row>
    <row r="3010" spans="1:5" ht="15.75">
      <c r="A3010" s="16">
        <v>100.8828839213777</v>
      </c>
      <c r="B3010" s="15">
        <v>90.207107412601317</v>
      </c>
      <c r="C3010" s="15">
        <v>120.29175069969824</v>
      </c>
      <c r="D3010" s="15">
        <v>117.77607984450924</v>
      </c>
      <c r="E3010" s="15"/>
    </row>
    <row r="3011" spans="1:5" ht="15.75">
      <c r="A3011" s="16">
        <v>115.18849196767746</v>
      </c>
      <c r="B3011" s="15">
        <v>97.326127580521415</v>
      </c>
      <c r="C3011" s="15">
        <v>87.857270713845992</v>
      </c>
      <c r="D3011" s="15">
        <v>102.66436634515799</v>
      </c>
      <c r="E3011" s="15"/>
    </row>
    <row r="3012" spans="1:5" ht="15.75">
      <c r="A3012" s="16">
        <v>117.01715437573625</v>
      </c>
      <c r="B3012" s="15">
        <v>106.69885891974786</v>
      </c>
      <c r="C3012" s="15">
        <v>142.00288640953431</v>
      </c>
      <c r="D3012" s="15">
        <v>107.72533818903298</v>
      </c>
      <c r="E3012" s="15"/>
    </row>
    <row r="3013" spans="1:5" ht="15.75">
      <c r="A3013" s="16">
        <v>100.16815956377059</v>
      </c>
      <c r="B3013" s="15">
        <v>77.331301242998052</v>
      </c>
      <c r="C3013" s="15">
        <v>107.94837756257039</v>
      </c>
      <c r="D3013" s="15">
        <v>107.10913087482368</v>
      </c>
      <c r="E3013" s="15"/>
    </row>
    <row r="3014" spans="1:5" ht="15.75">
      <c r="A3014" s="16">
        <v>100.5006284618787</v>
      </c>
      <c r="B3014" s="15">
        <v>71.504065897676128</v>
      </c>
      <c r="C3014" s="15">
        <v>125.87298918658121</v>
      </c>
      <c r="D3014" s="15">
        <v>87.878646804745131</v>
      </c>
      <c r="E3014" s="15"/>
    </row>
    <row r="3015" spans="1:5" ht="15.75">
      <c r="A3015" s="16">
        <v>112.2935347252735</v>
      </c>
      <c r="B3015" s="15">
        <v>106.14877990238938</v>
      </c>
      <c r="C3015" s="15">
        <v>131.48676003286255</v>
      </c>
      <c r="D3015" s="15">
        <v>130.89950615063231</v>
      </c>
      <c r="E3015" s="15"/>
    </row>
    <row r="3016" spans="1:5" ht="15.75">
      <c r="A3016" s="16">
        <v>112.7675163325307</v>
      </c>
      <c r="B3016" s="15">
        <v>90.939043764058169</v>
      </c>
      <c r="C3016" s="15">
        <v>124.39491329599264</v>
      </c>
      <c r="D3016" s="15">
        <v>109.09571048774183</v>
      </c>
      <c r="E3016" s="15"/>
    </row>
    <row r="3017" spans="1:5" ht="15.75">
      <c r="A3017" s="16">
        <v>90.127228059179743</v>
      </c>
      <c r="B3017" s="15">
        <v>112.50846550107099</v>
      </c>
      <c r="C3017" s="15">
        <v>128.0260555583709</v>
      </c>
      <c r="D3017" s="15">
        <v>113.61774049414066</v>
      </c>
      <c r="E3017" s="15"/>
    </row>
    <row r="3018" spans="1:5" ht="15.75">
      <c r="A3018" s="16">
        <v>96.740205685426872</v>
      </c>
      <c r="B3018" s="15">
        <v>119.07864133471548</v>
      </c>
      <c r="C3018" s="15">
        <v>134.57402483422811</v>
      </c>
      <c r="D3018" s="15">
        <v>107.48549214807781</v>
      </c>
      <c r="E3018" s="15"/>
    </row>
    <row r="3019" spans="1:5" ht="15.75">
      <c r="A3019" s="16">
        <v>111.18572232428505</v>
      </c>
      <c r="B3019" s="15">
        <v>97.14035852912275</v>
      </c>
      <c r="C3019" s="15">
        <v>121.33423266835166</v>
      </c>
      <c r="D3019" s="15">
        <v>73.891380581591193</v>
      </c>
      <c r="E3019" s="15"/>
    </row>
    <row r="3020" spans="1:5" ht="15.75">
      <c r="A3020" s="16">
        <v>101.56816328654941</v>
      </c>
      <c r="B3020" s="15">
        <v>93.231120155797953</v>
      </c>
      <c r="C3020" s="15">
        <v>128.98921021414935</v>
      </c>
      <c r="D3020" s="15">
        <v>39.476260401107766</v>
      </c>
      <c r="E3020" s="15"/>
    </row>
    <row r="3021" spans="1:5" ht="15.75">
      <c r="A3021" s="16">
        <v>105.66364736758374</v>
      </c>
      <c r="B3021" s="15">
        <v>88.174115752769922</v>
      </c>
      <c r="C3021" s="15">
        <v>127.94017100080737</v>
      </c>
      <c r="D3021" s="15">
        <v>119.59631374589321</v>
      </c>
      <c r="E3021" s="15"/>
    </row>
    <row r="3022" spans="1:5" ht="15.75">
      <c r="A3022" s="16">
        <v>101.6271613660308</v>
      </c>
      <c r="B3022" s="15">
        <v>105.35871278574973</v>
      </c>
      <c r="C3022" s="15">
        <v>143.60607665040561</v>
      </c>
      <c r="D3022" s="15">
        <v>87.086325906233242</v>
      </c>
      <c r="E3022" s="15"/>
    </row>
    <row r="3023" spans="1:5" ht="15.75">
      <c r="A3023" s="16">
        <v>103.06243989172117</v>
      </c>
      <c r="B3023" s="15">
        <v>80.879360492309615</v>
      </c>
      <c r="C3023" s="15">
        <v>104.38815165233564</v>
      </c>
      <c r="D3023" s="15">
        <v>122.64267868608272</v>
      </c>
      <c r="E3023" s="15"/>
    </row>
    <row r="3024" spans="1:5" ht="15.75">
      <c r="A3024" s="16">
        <v>102.74117207311519</v>
      </c>
      <c r="B3024" s="15">
        <v>106.80044026137239</v>
      </c>
      <c r="C3024" s="15">
        <v>136.60077171318221</v>
      </c>
      <c r="D3024" s="15">
        <v>106.7711217004387</v>
      </c>
      <c r="E3024" s="15"/>
    </row>
    <row r="3025" spans="1:5" ht="15.75">
      <c r="A3025" s="16">
        <v>112.80031683404559</v>
      </c>
      <c r="B3025" s="15">
        <v>104.60973173392176</v>
      </c>
      <c r="C3025" s="15">
        <v>154.44702547313796</v>
      </c>
      <c r="D3025" s="15">
        <v>76.731743231169958</v>
      </c>
      <c r="E3025" s="15"/>
    </row>
    <row r="3026" spans="1:5" ht="15.75">
      <c r="A3026" s="16">
        <v>127.2457922635283</v>
      </c>
      <c r="B3026" s="15">
        <v>83.770116536362593</v>
      </c>
      <c r="C3026" s="15">
        <v>118.57830080552958</v>
      </c>
      <c r="D3026" s="15">
        <v>153.49016836044029</v>
      </c>
      <c r="E3026" s="15"/>
    </row>
    <row r="3027" spans="1:5" ht="15.75">
      <c r="A3027" s="16">
        <v>89.397756638425108</v>
      </c>
      <c r="B3027" s="15">
        <v>103.3958162188128</v>
      </c>
      <c r="C3027" s="15">
        <v>130.10340833495206</v>
      </c>
      <c r="D3027" s="15">
        <v>71.389621634159539</v>
      </c>
      <c r="E3027" s="15"/>
    </row>
    <row r="3028" spans="1:5" ht="15.75">
      <c r="A3028" s="16">
        <v>104.31917116381442</v>
      </c>
      <c r="B3028" s="15">
        <v>123.96636009748931</v>
      </c>
      <c r="C3028" s="15">
        <v>121.97058109962313</v>
      </c>
      <c r="D3028" s="15">
        <v>78.729275674623977</v>
      </c>
      <c r="E3028" s="15"/>
    </row>
    <row r="3029" spans="1:5" ht="15.75">
      <c r="A3029" s="16">
        <v>111.87092602290818</v>
      </c>
      <c r="B3029" s="15">
        <v>89.631365346355096</v>
      </c>
      <c r="C3029" s="15">
        <v>101.64082848786506</v>
      </c>
      <c r="D3029" s="15">
        <v>112.84002735067702</v>
      </c>
      <c r="E3029" s="15"/>
    </row>
    <row r="3030" spans="1:5" ht="15.75">
      <c r="A3030" s="16">
        <v>100.9496741426176</v>
      </c>
      <c r="B3030" s="15">
        <v>63.172478283496503</v>
      </c>
      <c r="C3030" s="15">
        <v>132.78064993500607</v>
      </c>
      <c r="D3030" s="15">
        <v>119.06258947371953</v>
      </c>
      <c r="E3030" s="15"/>
    </row>
    <row r="3031" spans="1:5" ht="15.75">
      <c r="A3031" s="16">
        <v>90.345601302124123</v>
      </c>
      <c r="B3031" s="15">
        <v>95.781348332087646</v>
      </c>
      <c r="C3031" s="15">
        <v>138.26164514418906</v>
      </c>
      <c r="D3031" s="15">
        <v>104.32356365584496</v>
      </c>
      <c r="E3031" s="15"/>
    </row>
    <row r="3032" spans="1:5" ht="15.75">
      <c r="A3032" s="16">
        <v>98.161161228210858</v>
      </c>
      <c r="B3032" s="15">
        <v>121.4635123695075</v>
      </c>
      <c r="C3032" s="15">
        <v>149.2420468359569</v>
      </c>
      <c r="D3032" s="15">
        <v>64.702216669223844</v>
      </c>
      <c r="E3032" s="15"/>
    </row>
    <row r="3033" spans="1:5" ht="15.75">
      <c r="A3033" s="16">
        <v>77.838442628922166</v>
      </c>
      <c r="B3033" s="15">
        <v>89.235352890204922</v>
      </c>
      <c r="C3033" s="15">
        <v>138.63622916708209</v>
      </c>
      <c r="D3033" s="15">
        <v>103.64762485003212</v>
      </c>
      <c r="E3033" s="15"/>
    </row>
    <row r="3034" spans="1:5" ht="15.75">
      <c r="A3034" s="16">
        <v>98.334057068177572</v>
      </c>
      <c r="B3034" s="15">
        <v>105.29461514440754</v>
      </c>
      <c r="C3034" s="15">
        <v>170.1730822276545</v>
      </c>
      <c r="D3034" s="15">
        <v>93.626475814579635</v>
      </c>
      <c r="E3034" s="15"/>
    </row>
    <row r="3035" spans="1:5" ht="15.75">
      <c r="A3035" s="16">
        <v>99.409790101395856</v>
      </c>
      <c r="B3035" s="15">
        <v>97.511888633056287</v>
      </c>
      <c r="C3035" s="15">
        <v>110.76622366554147</v>
      </c>
      <c r="D3035" s="15">
        <v>106.11146851102262</v>
      </c>
      <c r="E3035" s="15"/>
    </row>
    <row r="3036" spans="1:5" ht="15.75">
      <c r="A3036" s="16">
        <v>102.20224060043961</v>
      </c>
      <c r="B3036" s="15">
        <v>89.976380148760882</v>
      </c>
      <c r="C3036" s="15">
        <v>115.59204650070001</v>
      </c>
      <c r="D3036" s="15">
        <v>66.436665878575241</v>
      </c>
      <c r="E3036" s="15"/>
    </row>
    <row r="3037" spans="1:5" ht="15.75">
      <c r="A3037" s="16">
        <v>100.73294048081607</v>
      </c>
      <c r="B3037" s="15">
        <v>116.58533569462861</v>
      </c>
      <c r="C3037" s="15">
        <v>168.31796027807968</v>
      </c>
      <c r="D3037" s="15">
        <v>74.312045710348684</v>
      </c>
      <c r="E3037" s="15"/>
    </row>
    <row r="3038" spans="1:5" ht="15.75">
      <c r="A3038" s="16">
        <v>89.00563913346673</v>
      </c>
      <c r="B3038" s="15">
        <v>96.990883504452086</v>
      </c>
      <c r="C3038" s="15">
        <v>118.84153637880104</v>
      </c>
      <c r="D3038" s="15">
        <v>77.72209845584257</v>
      </c>
      <c r="E3038" s="15"/>
    </row>
    <row r="3039" spans="1:5" ht="15.75">
      <c r="A3039" s="16">
        <v>102.14071066181987</v>
      </c>
      <c r="B3039" s="15">
        <v>106.36520622572334</v>
      </c>
      <c r="C3039" s="15">
        <v>116.73187860259873</v>
      </c>
      <c r="D3039" s="15">
        <v>113.71457893259276</v>
      </c>
      <c r="E3039" s="15"/>
    </row>
    <row r="3040" spans="1:5" ht="15.75">
      <c r="A3040" s="16">
        <v>112.78170965528602</v>
      </c>
      <c r="B3040" s="15">
        <v>104.08181640264615</v>
      </c>
      <c r="C3040" s="15">
        <v>108.42359247852187</v>
      </c>
      <c r="D3040" s="15">
        <v>117.87331553717308</v>
      </c>
      <c r="E3040" s="15"/>
    </row>
    <row r="3041" spans="1:5" ht="15.75">
      <c r="A3041" s="16">
        <v>96.787647776017138</v>
      </c>
      <c r="B3041" s="15">
        <v>74.350625337336851</v>
      </c>
      <c r="C3041" s="15">
        <v>167.09254636652418</v>
      </c>
      <c r="D3041" s="15">
        <v>73.964227012288575</v>
      </c>
      <c r="E3041" s="15"/>
    </row>
    <row r="3042" spans="1:5" ht="15.75">
      <c r="A3042" s="16">
        <v>97.809637502115265</v>
      </c>
      <c r="B3042" s="15">
        <v>112.68318691390391</v>
      </c>
      <c r="C3042" s="15">
        <v>94.049292481150815</v>
      </c>
      <c r="D3042" s="15">
        <v>127.83144111376146</v>
      </c>
      <c r="E3042" s="15"/>
    </row>
    <row r="3043" spans="1:5" ht="15.75">
      <c r="A3043" s="16">
        <v>96.226809433295557</v>
      </c>
      <c r="B3043" s="15">
        <v>91.960167092486245</v>
      </c>
      <c r="C3043" s="15">
        <v>103.59908917741336</v>
      </c>
      <c r="D3043" s="15">
        <v>95.420735045229321</v>
      </c>
      <c r="E3043" s="15"/>
    </row>
    <row r="3044" spans="1:5" ht="15.75">
      <c r="A3044" s="16">
        <v>91.765787824874678</v>
      </c>
      <c r="B3044" s="15">
        <v>100.79476465145945</v>
      </c>
      <c r="C3044" s="15">
        <v>105.5491474892051</v>
      </c>
      <c r="D3044" s="15">
        <v>96.930037173797245</v>
      </c>
      <c r="E3044" s="15"/>
    </row>
    <row r="3045" spans="1:5" ht="15.75">
      <c r="A3045" s="16">
        <v>97.388946890453099</v>
      </c>
      <c r="B3045" s="15">
        <v>113.66149368655556</v>
      </c>
      <c r="C3045" s="15">
        <v>106.58721783619853</v>
      </c>
      <c r="D3045" s="15">
        <v>80.903758816396021</v>
      </c>
      <c r="E3045" s="15"/>
    </row>
    <row r="3046" spans="1:5" ht="15.75">
      <c r="A3046" s="16">
        <v>105.36845072645065</v>
      </c>
      <c r="B3046" s="15">
        <v>103.96901892224832</v>
      </c>
      <c r="C3046" s="15">
        <v>151.78752290217403</v>
      </c>
      <c r="D3046" s="15">
        <v>104.47886964067834</v>
      </c>
      <c r="E3046" s="15"/>
    </row>
    <row r="3047" spans="1:5" ht="15.75">
      <c r="A3047" s="16">
        <v>87.86910570248665</v>
      </c>
      <c r="B3047" s="15">
        <v>104.62582780494358</v>
      </c>
      <c r="C3047" s="15">
        <v>136.88166605905963</v>
      </c>
      <c r="D3047" s="15">
        <v>91.965562238533494</v>
      </c>
      <c r="E3047" s="15"/>
    </row>
    <row r="3048" spans="1:5" ht="15.75">
      <c r="A3048" s="16">
        <v>91.18106711063092</v>
      </c>
      <c r="B3048" s="15">
        <v>99.026498851634415</v>
      </c>
      <c r="C3048" s="15">
        <v>126.67703688217671</v>
      </c>
      <c r="D3048" s="15">
        <v>70.005900899593598</v>
      </c>
      <c r="E3048" s="15"/>
    </row>
    <row r="3049" spans="1:5" ht="15.75">
      <c r="A3049" s="16">
        <v>123.35147053892683</v>
      </c>
      <c r="B3049" s="15">
        <v>104.6557233370379</v>
      </c>
      <c r="C3049" s="15">
        <v>86.0255860191387</v>
      </c>
      <c r="D3049" s="15">
        <v>65.177467703767888</v>
      </c>
      <c r="E3049" s="15"/>
    </row>
    <row r="3050" spans="1:5" ht="15.75">
      <c r="A3050" s="16">
        <v>94.72630667452222</v>
      </c>
      <c r="B3050" s="15">
        <v>109.84473680674114</v>
      </c>
      <c r="C3050" s="15">
        <v>126.83100482525447</v>
      </c>
      <c r="D3050" s="15">
        <v>92.541717989752215</v>
      </c>
      <c r="E3050" s="15"/>
    </row>
    <row r="3051" spans="1:5" ht="15.75">
      <c r="A3051" s="16">
        <v>93.107033858166233</v>
      </c>
      <c r="B3051" s="15">
        <v>106.71811805190714</v>
      </c>
      <c r="C3051" s="15">
        <v>103.15239669080825</v>
      </c>
      <c r="D3051" s="15">
        <v>85.64516226670662</v>
      </c>
      <c r="E3051" s="15"/>
    </row>
    <row r="3052" spans="1:5" ht="15.75">
      <c r="A3052" s="16">
        <v>87.489362700557649</v>
      </c>
      <c r="B3052" s="15">
        <v>89.038157603630452</v>
      </c>
      <c r="C3052" s="15">
        <v>120.89020855729018</v>
      </c>
      <c r="D3052" s="15">
        <v>74.682392845011236</v>
      </c>
      <c r="E3052" s="15"/>
    </row>
    <row r="3053" spans="1:5" ht="15.75">
      <c r="A3053" s="16">
        <v>102.16775548139481</v>
      </c>
      <c r="B3053" s="15">
        <v>92.857775032575773</v>
      </c>
      <c r="C3053" s="15">
        <v>128.28472063944787</v>
      </c>
      <c r="D3053" s="15">
        <v>132.05601065818087</v>
      </c>
      <c r="E3053" s="15"/>
    </row>
    <row r="3054" spans="1:5" ht="15.75">
      <c r="A3054" s="16">
        <v>99.944386211751635</v>
      </c>
      <c r="B3054" s="15">
        <v>119.23719481388275</v>
      </c>
      <c r="C3054" s="15">
        <v>159.00833493438995</v>
      </c>
      <c r="D3054" s="15">
        <v>111.01530517703964</v>
      </c>
      <c r="E3054" s="15"/>
    </row>
    <row r="3055" spans="1:5" ht="15.75">
      <c r="A3055" s="16">
        <v>101.4722770310982</v>
      </c>
      <c r="B3055" s="15">
        <v>73.343059808200906</v>
      </c>
      <c r="C3055" s="15">
        <v>103.34644064159306</v>
      </c>
      <c r="D3055" s="15">
        <v>123.14147840158398</v>
      </c>
      <c r="E3055" s="15"/>
    </row>
    <row r="3056" spans="1:5" ht="15.75">
      <c r="A3056" s="16">
        <v>110.41132320131055</v>
      </c>
      <c r="B3056" s="15">
        <v>121.3559237976142</v>
      </c>
      <c r="C3056" s="15">
        <v>134.11976470869149</v>
      </c>
      <c r="D3056" s="15">
        <v>63.437420627798247</v>
      </c>
      <c r="E3056" s="15"/>
    </row>
    <row r="3057" spans="1:5" ht="15.75">
      <c r="A3057" s="16">
        <v>89.316741403939659</v>
      </c>
      <c r="B3057" s="15">
        <v>94.486107415013976</v>
      </c>
      <c r="C3057" s="15">
        <v>126.10046433161983</v>
      </c>
      <c r="D3057" s="15">
        <v>108.8275620906586</v>
      </c>
      <c r="E3057" s="15"/>
    </row>
    <row r="3058" spans="1:5" ht="15.75">
      <c r="A3058" s="16">
        <v>96.251757256089832</v>
      </c>
      <c r="B3058" s="15">
        <v>115.43852795001044</v>
      </c>
      <c r="C3058" s="15">
        <v>117.01835334765178</v>
      </c>
      <c r="D3058" s="15">
        <v>100.61180616140177</v>
      </c>
      <c r="E3058" s="15"/>
    </row>
    <row r="3059" spans="1:5" ht="15.75">
      <c r="A3059" s="16">
        <v>87.5462051674333</v>
      </c>
      <c r="B3059" s="15">
        <v>129.58510128937064</v>
      </c>
      <c r="C3059" s="15">
        <v>113.98019327658062</v>
      </c>
      <c r="D3059" s="15">
        <v>84.257653836124291</v>
      </c>
      <c r="E3059" s="15"/>
    </row>
    <row r="3060" spans="1:5" ht="15.75">
      <c r="A3060" s="16">
        <v>102.3461627654342</v>
      </c>
      <c r="B3060" s="15">
        <v>104.57221770739125</v>
      </c>
      <c r="C3060" s="15">
        <v>93.588460570634879</v>
      </c>
      <c r="D3060" s="15">
        <v>85.431800553101311</v>
      </c>
      <c r="E3060" s="15"/>
    </row>
    <row r="3061" spans="1:5" ht="15.75">
      <c r="A3061" s="16">
        <v>98.309492270578858</v>
      </c>
      <c r="B3061" s="15">
        <v>121.02889287971266</v>
      </c>
      <c r="C3061" s="15">
        <v>133.83466170706129</v>
      </c>
      <c r="D3061" s="15">
        <v>107.80192340673125</v>
      </c>
      <c r="E3061" s="15"/>
    </row>
    <row r="3062" spans="1:5" ht="15.75">
      <c r="A3062" s="16">
        <v>127.07320080747877</v>
      </c>
      <c r="B3062" s="15">
        <v>117.93179076909723</v>
      </c>
      <c r="C3062" s="15">
        <v>108.90206804604077</v>
      </c>
      <c r="D3062" s="15">
        <v>79.623920891896205</v>
      </c>
      <c r="E3062" s="15"/>
    </row>
    <row r="3063" spans="1:5" ht="15.75">
      <c r="A3063" s="16">
        <v>94.88044636220252</v>
      </c>
      <c r="B3063" s="15">
        <v>97.336646374463953</v>
      </c>
      <c r="C3063" s="15">
        <v>102.12391816722857</v>
      </c>
      <c r="D3063" s="15">
        <v>79.09952096881625</v>
      </c>
      <c r="E3063" s="15"/>
    </row>
    <row r="3064" spans="1:5" ht="15.75">
      <c r="A3064" s="16">
        <v>92.03474432201233</v>
      </c>
      <c r="B3064" s="15">
        <v>103.98286843940809</v>
      </c>
      <c r="C3064" s="15">
        <v>115.5572646791029</v>
      </c>
      <c r="D3064" s="15">
        <v>88.418900421635271</v>
      </c>
      <c r="E3064" s="15"/>
    </row>
    <row r="3065" spans="1:5" ht="15.75">
      <c r="A3065" s="16">
        <v>96.619612432596114</v>
      </c>
      <c r="B3065" s="15">
        <v>85.508851858185153</v>
      </c>
      <c r="C3065" s="15">
        <v>127.75877833119011</v>
      </c>
      <c r="D3065" s="15">
        <v>81.580865874803976</v>
      </c>
      <c r="E3065" s="15"/>
    </row>
    <row r="3066" spans="1:5" ht="15.75">
      <c r="A3066" s="16">
        <v>88.534140084965429</v>
      </c>
      <c r="B3066" s="15">
        <v>127.76616377519758</v>
      </c>
      <c r="C3066" s="15">
        <v>88.692148872814869</v>
      </c>
      <c r="D3066" s="15">
        <v>131.94665398524421</v>
      </c>
      <c r="E3066" s="15"/>
    </row>
    <row r="3067" spans="1:5" ht="15.75">
      <c r="A3067" s="16">
        <v>83.162034871838841</v>
      </c>
      <c r="B3067" s="15">
        <v>131.94749046232914</v>
      </c>
      <c r="C3067" s="15">
        <v>89.890928329288045</v>
      </c>
      <c r="D3067" s="15">
        <v>98.862077628217548</v>
      </c>
      <c r="E3067" s="15"/>
    </row>
    <row r="3068" spans="1:5" ht="15.75">
      <c r="A3068" s="16">
        <v>97.359453104962768</v>
      </c>
      <c r="B3068" s="15">
        <v>110.17267063602389</v>
      </c>
      <c r="C3068" s="15">
        <v>139.38241901639117</v>
      </c>
      <c r="D3068" s="15">
        <v>110.03740892321048</v>
      </c>
      <c r="E3068" s="15"/>
    </row>
    <row r="3069" spans="1:5" ht="15.75">
      <c r="A3069" s="16">
        <v>102.08165975345764</v>
      </c>
      <c r="B3069" s="15">
        <v>90.698321120902392</v>
      </c>
      <c r="C3069" s="15">
        <v>119.35268688532688</v>
      </c>
      <c r="D3069" s="15">
        <v>86.002795293074996</v>
      </c>
      <c r="E3069" s="15"/>
    </row>
    <row r="3070" spans="1:5" ht="15.75">
      <c r="A3070" s="16">
        <v>87.791487278315117</v>
      </c>
      <c r="B3070" s="15">
        <v>99.559234307838551</v>
      </c>
      <c r="C3070" s="15">
        <v>143.90540125504572</v>
      </c>
      <c r="D3070" s="15">
        <v>112.10270924218548</v>
      </c>
      <c r="E3070" s="15"/>
    </row>
    <row r="3071" spans="1:5" ht="15.75">
      <c r="A3071" s="16">
        <v>91.286692210564979</v>
      </c>
      <c r="B3071" s="15">
        <v>76.379294411401588</v>
      </c>
      <c r="C3071" s="15">
        <v>125.2197659961837</v>
      </c>
      <c r="D3071" s="15">
        <v>86.395788244294636</v>
      </c>
      <c r="E3071" s="15"/>
    </row>
    <row r="3072" spans="1:5" ht="15.75">
      <c r="A3072" s="16">
        <v>112.27914265450636</v>
      </c>
      <c r="B3072" s="15">
        <v>115.58117344410448</v>
      </c>
      <c r="C3072" s="15">
        <v>157.8342096483766</v>
      </c>
      <c r="D3072" s="15">
        <v>75.389235684872347</v>
      </c>
      <c r="E3072" s="15"/>
    </row>
    <row r="3073" spans="1:5" ht="15.75">
      <c r="A3073" s="16">
        <v>100.78564853581042</v>
      </c>
      <c r="B3073" s="15">
        <v>94.077299594891883</v>
      </c>
      <c r="C3073" s="15">
        <v>103.30199993643987</v>
      </c>
      <c r="D3073" s="15">
        <v>96.512773819546283</v>
      </c>
      <c r="E3073" s="15"/>
    </row>
    <row r="3074" spans="1:5" ht="15.75">
      <c r="A3074" s="16">
        <v>94.612017813665261</v>
      </c>
      <c r="B3074" s="15">
        <v>76.086992633355521</v>
      </c>
      <c r="C3074" s="15">
        <v>146.0375649861362</v>
      </c>
      <c r="D3074" s="15">
        <v>71.804688056295163</v>
      </c>
      <c r="E3074" s="15"/>
    </row>
    <row r="3075" spans="1:5" ht="15.75">
      <c r="A3075" s="16">
        <v>93.668914004331327</v>
      </c>
      <c r="B3075" s="15">
        <v>108.5228347635109</v>
      </c>
      <c r="C3075" s="15">
        <v>125.06960311902162</v>
      </c>
      <c r="D3075" s="15">
        <v>92.93493797435417</v>
      </c>
      <c r="E3075" s="15"/>
    </row>
    <row r="3076" spans="1:5" ht="15.75">
      <c r="A3076" s="16">
        <v>109.05467498972712</v>
      </c>
      <c r="B3076" s="15">
        <v>119.16953545966749</v>
      </c>
      <c r="C3076" s="15">
        <v>121.50139981236521</v>
      </c>
      <c r="D3076" s="15">
        <v>98.860709934888291</v>
      </c>
      <c r="E3076" s="15"/>
    </row>
    <row r="3077" spans="1:5" ht="15.75">
      <c r="A3077" s="16">
        <v>98.522888663870845</v>
      </c>
      <c r="B3077" s="15">
        <v>93.250075232396057</v>
      </c>
      <c r="C3077" s="15">
        <v>124.71368415140773</v>
      </c>
      <c r="D3077" s="15">
        <v>110.44729517587939</v>
      </c>
      <c r="E3077" s="15"/>
    </row>
    <row r="3078" spans="1:5" ht="15.75">
      <c r="A3078" s="16">
        <v>95.305797873896836</v>
      </c>
      <c r="B3078" s="15">
        <v>108.71594515129459</v>
      </c>
      <c r="C3078" s="15">
        <v>161.08447631569902</v>
      </c>
      <c r="D3078" s="15">
        <v>65.23401808434528</v>
      </c>
      <c r="E3078" s="15"/>
    </row>
    <row r="3079" spans="1:5" ht="15.75">
      <c r="A3079" s="16">
        <v>107.92778541480743</v>
      </c>
      <c r="B3079" s="15">
        <v>100.91051595052249</v>
      </c>
      <c r="C3079" s="15">
        <v>127.07000782450564</v>
      </c>
      <c r="D3079" s="15">
        <v>102.52968880920434</v>
      </c>
      <c r="E3079" s="15"/>
    </row>
    <row r="3080" spans="1:5" ht="15.75">
      <c r="A3080" s="16">
        <v>89.134619086257771</v>
      </c>
      <c r="B3080" s="15">
        <v>93.493825449405676</v>
      </c>
      <c r="C3080" s="15">
        <v>128.63290220386716</v>
      </c>
      <c r="D3080" s="15">
        <v>104.1177291819281</v>
      </c>
      <c r="E3080" s="15"/>
    </row>
    <row r="3081" spans="1:5" ht="15.75">
      <c r="A3081" s="16">
        <v>96.319166325207561</v>
      </c>
      <c r="B3081" s="15">
        <v>115.74611605090581</v>
      </c>
      <c r="C3081" s="15">
        <v>126.62179428378408</v>
      </c>
      <c r="D3081" s="15">
        <v>84.094105618652293</v>
      </c>
      <c r="E3081" s="15"/>
    </row>
    <row r="3082" spans="1:5" ht="15.75">
      <c r="A3082" s="16">
        <v>127.30536089282509</v>
      </c>
      <c r="B3082" s="15">
        <v>122.7462642944829</v>
      </c>
      <c r="C3082" s="15">
        <v>112.34590076842323</v>
      </c>
      <c r="D3082" s="15">
        <v>101.85615136649631</v>
      </c>
      <c r="E3082" s="15"/>
    </row>
    <row r="3083" spans="1:5" ht="15.75">
      <c r="A3083" s="16">
        <v>102.77428878456476</v>
      </c>
      <c r="B3083" s="15">
        <v>91.768679683048049</v>
      </c>
      <c r="C3083" s="15">
        <v>150.78772960607125</v>
      </c>
      <c r="D3083" s="15">
        <v>75.97118005259631</v>
      </c>
      <c r="E3083" s="15"/>
    </row>
    <row r="3084" spans="1:5" ht="15.75">
      <c r="A3084" s="16">
        <v>87.417875441224169</v>
      </c>
      <c r="B3084" s="15">
        <v>95.530441220893181</v>
      </c>
      <c r="C3084" s="15">
        <v>108.51791120689427</v>
      </c>
      <c r="D3084" s="15">
        <v>89.705200157345644</v>
      </c>
      <c r="E3084" s="15"/>
    </row>
    <row r="3085" spans="1:5" ht="15.75">
      <c r="A3085" s="16">
        <v>118.81214114266072</v>
      </c>
      <c r="B3085" s="15">
        <v>113.17429772058176</v>
      </c>
      <c r="C3085" s="15">
        <v>142.63859197271813</v>
      </c>
      <c r="D3085" s="15">
        <v>137.19479961173988</v>
      </c>
      <c r="E3085" s="15"/>
    </row>
    <row r="3086" spans="1:5" ht="15.75">
      <c r="A3086" s="16">
        <v>97.10410267135785</v>
      </c>
      <c r="B3086" s="15">
        <v>92.455018874551342</v>
      </c>
      <c r="C3086" s="15">
        <v>132.19176600987339</v>
      </c>
      <c r="D3086" s="15">
        <v>103.09584535966678</v>
      </c>
      <c r="E3086" s="15"/>
    </row>
    <row r="3087" spans="1:5" ht="15.75">
      <c r="A3087" s="16">
        <v>108.74123915062341</v>
      </c>
      <c r="B3087" s="15">
        <v>91.830452675571905</v>
      </c>
      <c r="C3087" s="15">
        <v>116.67990890976512</v>
      </c>
      <c r="D3087" s="15">
        <v>95.133585264454723</v>
      </c>
      <c r="E3087" s="15"/>
    </row>
    <row r="3088" spans="1:5" ht="15.75">
      <c r="A3088" s="16">
        <v>99.603609160061524</v>
      </c>
      <c r="B3088" s="15">
        <v>106.68270193818898</v>
      </c>
      <c r="C3088" s="15">
        <v>110.68670535869387</v>
      </c>
      <c r="D3088" s="15">
        <v>84.191772927630382</v>
      </c>
      <c r="E3088" s="15"/>
    </row>
    <row r="3089" spans="1:5" ht="15.75">
      <c r="A3089" s="16">
        <v>114.08607252514571</v>
      </c>
      <c r="B3089" s="15">
        <v>105.56000542260904</v>
      </c>
      <c r="C3089" s="15">
        <v>105.64098802081503</v>
      </c>
      <c r="D3089" s="15">
        <v>63.213850890014101</v>
      </c>
      <c r="E3089" s="15"/>
    </row>
    <row r="3090" spans="1:5" ht="15.75">
      <c r="A3090" s="16">
        <v>103.12372982500619</v>
      </c>
      <c r="B3090" s="15">
        <v>99.534563800352771</v>
      </c>
      <c r="C3090" s="15">
        <v>116.02640473873862</v>
      </c>
      <c r="D3090" s="15">
        <v>110.1548604718289</v>
      </c>
      <c r="E3090" s="15"/>
    </row>
    <row r="3091" spans="1:5" ht="15.75">
      <c r="A3091" s="16">
        <v>102.83403545253691</v>
      </c>
      <c r="B3091" s="15">
        <v>113.7865904714829</v>
      </c>
      <c r="C3091" s="15">
        <v>144.18314226521147</v>
      </c>
      <c r="D3091" s="15">
        <v>93.164335262065379</v>
      </c>
      <c r="E3091" s="15"/>
    </row>
    <row r="3092" spans="1:5" ht="15.75">
      <c r="A3092" s="16">
        <v>86.761963623450811</v>
      </c>
      <c r="B3092" s="15">
        <v>117.69259105807919</v>
      </c>
      <c r="C3092" s="15">
        <v>93.428829300682992</v>
      </c>
      <c r="D3092" s="15">
        <v>74.779483731111895</v>
      </c>
      <c r="E3092" s="15"/>
    </row>
    <row r="3093" spans="1:5" ht="15.75">
      <c r="A3093" s="16">
        <v>77.89618848611326</v>
      </c>
      <c r="B3093" s="15">
        <v>96.182593102560077</v>
      </c>
      <c r="C3093" s="15">
        <v>122.30907174674712</v>
      </c>
      <c r="D3093" s="15">
        <v>88.35612585094168</v>
      </c>
      <c r="E3093" s="15"/>
    </row>
    <row r="3094" spans="1:5" ht="15.75">
      <c r="A3094" s="16">
        <v>109.65826450720897</v>
      </c>
      <c r="B3094" s="15">
        <v>95.262356855704411</v>
      </c>
      <c r="C3094" s="15">
        <v>130.70357631142429</v>
      </c>
      <c r="D3094" s="15">
        <v>88.814497210569243</v>
      </c>
      <c r="E3094" s="15"/>
    </row>
    <row r="3095" spans="1:5" ht="15.75">
      <c r="A3095" s="16">
        <v>113.90563179199944</v>
      </c>
      <c r="B3095" s="15">
        <v>86.783341091751254</v>
      </c>
      <c r="C3095" s="15">
        <v>141.37753976340264</v>
      </c>
      <c r="D3095" s="15">
        <v>94.237014321612378</v>
      </c>
      <c r="E3095" s="15"/>
    </row>
    <row r="3096" spans="1:5" ht="15.75">
      <c r="A3096" s="16">
        <v>102.17040813390668</v>
      </c>
      <c r="B3096" s="15">
        <v>80.73860737014229</v>
      </c>
      <c r="C3096" s="15">
        <v>97.035387059042932</v>
      </c>
      <c r="D3096" s="15">
        <v>112.55800813208907</v>
      </c>
      <c r="E3096" s="15"/>
    </row>
    <row r="3097" spans="1:5" ht="15.75">
      <c r="A3097" s="16">
        <v>101.18857404299888</v>
      </c>
      <c r="B3097" s="15">
        <v>71.888722183052778</v>
      </c>
      <c r="C3097" s="15">
        <v>140.25177323367757</v>
      </c>
      <c r="D3097" s="15">
        <v>85.257309231826639</v>
      </c>
      <c r="E3097" s="15"/>
    </row>
    <row r="3098" spans="1:5" ht="15.75">
      <c r="A3098" s="16">
        <v>72.560456371866167</v>
      </c>
      <c r="B3098" s="15">
        <v>99.971983713663803</v>
      </c>
      <c r="C3098" s="15">
        <v>121.39592334077633</v>
      </c>
      <c r="D3098" s="15">
        <v>112.80700015095704</v>
      </c>
      <c r="E3098" s="15"/>
    </row>
    <row r="3099" spans="1:5" ht="15.75">
      <c r="A3099" s="16">
        <v>120.38510868177923</v>
      </c>
      <c r="B3099" s="15">
        <v>103.63520266768091</v>
      </c>
      <c r="C3099" s="15">
        <v>140.76836441208798</v>
      </c>
      <c r="D3099" s="15">
        <v>67.594533504126275</v>
      </c>
      <c r="E3099" s="15"/>
    </row>
    <row r="3100" spans="1:5" ht="15.75">
      <c r="A3100" s="16">
        <v>88.005864562268243</v>
      </c>
      <c r="B3100" s="15">
        <v>110.33000111075921</v>
      </c>
      <c r="C3100" s="15">
        <v>135.57319048982777</v>
      </c>
      <c r="D3100" s="15">
        <v>94.491630200144527</v>
      </c>
      <c r="E3100" s="15"/>
    </row>
    <row r="3101" spans="1:5" ht="15.75">
      <c r="A3101" s="16">
        <v>85.829761546483496</v>
      </c>
      <c r="B3101" s="15">
        <v>126.06605971519116</v>
      </c>
      <c r="C3101" s="15">
        <v>135.01847678347758</v>
      </c>
      <c r="D3101" s="15">
        <v>69.114066311533406</v>
      </c>
      <c r="E3101" s="15"/>
    </row>
    <row r="3102" spans="1:5" ht="15.75">
      <c r="A3102" s="16">
        <v>90.65995095929793</v>
      </c>
      <c r="B3102" s="15">
        <v>102.22597706959959</v>
      </c>
      <c r="C3102" s="15">
        <v>119.39445836103459</v>
      </c>
      <c r="D3102" s="15">
        <v>77.255877114799887</v>
      </c>
      <c r="E3102" s="15"/>
    </row>
    <row r="3103" spans="1:5" ht="15.75">
      <c r="A3103" s="16">
        <v>97.398819777714607</v>
      </c>
      <c r="B3103" s="15">
        <v>118.65812730119387</v>
      </c>
      <c r="C3103" s="15">
        <v>134.5074657180362</v>
      </c>
      <c r="D3103" s="15">
        <v>51.332873097868514</v>
      </c>
      <c r="E3103" s="15"/>
    </row>
    <row r="3104" spans="1:5" ht="15.75">
      <c r="A3104" s="16">
        <v>107.64936086957846</v>
      </c>
      <c r="B3104" s="15">
        <v>85.564849541106014</v>
      </c>
      <c r="C3104" s="15">
        <v>131.94679211748053</v>
      </c>
      <c r="D3104" s="15">
        <v>110.03892791720773</v>
      </c>
      <c r="E3104" s="15"/>
    </row>
    <row r="3105" spans="1:5" ht="15.75">
      <c r="A3105" s="16">
        <v>66.971069041903775</v>
      </c>
      <c r="B3105" s="15">
        <v>96.04065256377794</v>
      </c>
      <c r="C3105" s="15">
        <v>99.951657091230572</v>
      </c>
      <c r="D3105" s="15">
        <v>83.001997356041102</v>
      </c>
      <c r="E3105" s="15"/>
    </row>
    <row r="3106" spans="1:5" ht="15.75">
      <c r="A3106" s="16">
        <v>92.822627944008218</v>
      </c>
      <c r="B3106" s="15">
        <v>103.96452309345818</v>
      </c>
      <c r="C3106" s="15">
        <v>118.59342063698932</v>
      </c>
      <c r="D3106" s="15">
        <v>60.892763547207096</v>
      </c>
      <c r="E3106" s="15"/>
    </row>
    <row r="3107" spans="1:5" ht="15.75">
      <c r="A3107" s="16">
        <v>103.0097622283165</v>
      </c>
      <c r="B3107" s="15">
        <v>109.50183181402053</v>
      </c>
      <c r="C3107" s="15">
        <v>110.70131000304286</v>
      </c>
      <c r="D3107" s="15">
        <v>115.04163104593204</v>
      </c>
      <c r="E3107" s="15"/>
    </row>
    <row r="3108" spans="1:5" ht="15.75">
      <c r="A3108" s="16">
        <v>98.553742640211794</v>
      </c>
      <c r="B3108" s="15">
        <v>83.157217456380295</v>
      </c>
      <c r="C3108" s="15">
        <v>120.29151013886121</v>
      </c>
      <c r="D3108" s="15">
        <v>33.206331568470659</v>
      </c>
      <c r="E3108" s="15"/>
    </row>
    <row r="3109" spans="1:5" ht="15.75">
      <c r="A3109" s="16">
        <v>100.47753444820842</v>
      </c>
      <c r="B3109" s="15">
        <v>90.835569831403973</v>
      </c>
      <c r="C3109" s="15">
        <v>134.672456444099</v>
      </c>
      <c r="D3109" s="15">
        <v>80.651105526987976</v>
      </c>
      <c r="E3109" s="15"/>
    </row>
    <row r="3110" spans="1:5" ht="15.75">
      <c r="A3110" s="16">
        <v>97.171108728224453</v>
      </c>
      <c r="B3110" s="15">
        <v>129.38410681866799</v>
      </c>
      <c r="C3110" s="15">
        <v>133.18600737773636</v>
      </c>
      <c r="D3110" s="15">
        <v>83.95418620262376</v>
      </c>
      <c r="E3110" s="15"/>
    </row>
    <row r="3111" spans="1:5" ht="15.75">
      <c r="A3111" s="16">
        <v>91.74051459419843</v>
      </c>
      <c r="B3111" s="15">
        <v>84.394733556626989</v>
      </c>
      <c r="C3111" s="15">
        <v>139.34587420189928</v>
      </c>
      <c r="D3111" s="15">
        <v>72.563853252722765</v>
      </c>
      <c r="E3111" s="15"/>
    </row>
    <row r="3112" spans="1:5" ht="15.75">
      <c r="A3112" s="16">
        <v>90.785788617699836</v>
      </c>
      <c r="B3112" s="15">
        <v>101.49941519819663</v>
      </c>
      <c r="C3112" s="15">
        <v>138.06645476811354</v>
      </c>
      <c r="D3112" s="15">
        <v>101.1035771618424</v>
      </c>
      <c r="E3112" s="15"/>
    </row>
    <row r="3113" spans="1:5" ht="15.75">
      <c r="A3113" s="16">
        <v>92.494304984859355</v>
      </c>
      <c r="B3113" s="15">
        <v>96.095630959757727</v>
      </c>
      <c r="C3113" s="15">
        <v>128.67809767721496</v>
      </c>
      <c r="D3113" s="15">
        <v>73.712594043377067</v>
      </c>
      <c r="E3113" s="15"/>
    </row>
    <row r="3114" spans="1:5" ht="15.75">
      <c r="A3114" s="16">
        <v>99.592168759619426</v>
      </c>
      <c r="B3114" s="15">
        <v>134.88198609701954</v>
      </c>
      <c r="C3114" s="15">
        <v>110.93000106064324</v>
      </c>
      <c r="D3114" s="15">
        <v>58.214703087520547</v>
      </c>
      <c r="E3114" s="15"/>
    </row>
    <row r="3115" spans="1:5" ht="15.75">
      <c r="A3115" s="16">
        <v>103.79887908817977</v>
      </c>
      <c r="B3115" s="15">
        <v>90.803374608248077</v>
      </c>
      <c r="C3115" s="15">
        <v>99.440286345674167</v>
      </c>
      <c r="D3115" s="15">
        <v>73.03387270545727</v>
      </c>
      <c r="E3115" s="15"/>
    </row>
    <row r="3116" spans="1:5" ht="15.75">
      <c r="A3116" s="16">
        <v>94.768668484368845</v>
      </c>
      <c r="B3116" s="15">
        <v>86.473797527793295</v>
      </c>
      <c r="C3116" s="15">
        <v>129.60434429138559</v>
      </c>
      <c r="D3116" s="15">
        <v>74.656141286203592</v>
      </c>
      <c r="E3116" s="15"/>
    </row>
    <row r="3117" spans="1:5" ht="15.75">
      <c r="A3117" s="16">
        <v>81.655495967117986</v>
      </c>
      <c r="B3117" s="15">
        <v>117.9086256568155</v>
      </c>
      <c r="C3117" s="15">
        <v>123.38848630569146</v>
      </c>
      <c r="D3117" s="15">
        <v>118.23603041864885</v>
      </c>
      <c r="E3117" s="15"/>
    </row>
    <row r="3118" spans="1:5" ht="15.75">
      <c r="A3118" s="16">
        <v>101.20858301815474</v>
      </c>
      <c r="B3118" s="15">
        <v>105.57431399204233</v>
      </c>
      <c r="C3118" s="15">
        <v>129.52989178479015</v>
      </c>
      <c r="D3118" s="15">
        <v>100.87673033797842</v>
      </c>
      <c r="E3118" s="15"/>
    </row>
    <row r="3119" spans="1:5" ht="15.75">
      <c r="A3119" s="16">
        <v>113.52694669915877</v>
      </c>
      <c r="B3119" s="15">
        <v>80.496187347284831</v>
      </c>
      <c r="C3119" s="15">
        <v>135.4604965943679</v>
      </c>
      <c r="D3119" s="15">
        <v>89.206426293748109</v>
      </c>
      <c r="E3119" s="15"/>
    </row>
    <row r="3120" spans="1:5" ht="15.75">
      <c r="A3120" s="16">
        <v>104.470646059616</v>
      </c>
      <c r="B3120" s="15">
        <v>121.16824102205328</v>
      </c>
      <c r="C3120" s="15">
        <v>125.24679566948862</v>
      </c>
      <c r="D3120" s="15">
        <v>117.02357013448363</v>
      </c>
      <c r="E3120" s="15"/>
    </row>
    <row r="3121" spans="1:5" ht="15.75">
      <c r="A3121" s="16">
        <v>88.810262525134931</v>
      </c>
      <c r="B3121" s="15">
        <v>105.46569035594757</v>
      </c>
      <c r="C3121" s="15">
        <v>125.69754035917526</v>
      </c>
      <c r="D3121" s="15">
        <v>100.6595966134455</v>
      </c>
      <c r="E3121" s="15"/>
    </row>
    <row r="3122" spans="1:5" ht="15.75">
      <c r="A3122" s="16">
        <v>81.450403075314171</v>
      </c>
      <c r="B3122" s="15">
        <v>108.1373049769411</v>
      </c>
      <c r="C3122" s="15">
        <v>150.2002779726638</v>
      </c>
      <c r="D3122" s="15">
        <v>100.14099270097745</v>
      </c>
      <c r="E3122" s="15"/>
    </row>
    <row r="3123" spans="1:5" ht="15.75">
      <c r="A3123" s="16">
        <v>102.47172610474422</v>
      </c>
      <c r="B3123" s="15">
        <v>99.65752809953301</v>
      </c>
      <c r="C3123" s="15">
        <v>130.59322804904241</v>
      </c>
      <c r="D3123" s="15">
        <v>122.96034242263545</v>
      </c>
      <c r="E3123" s="15"/>
    </row>
    <row r="3124" spans="1:5" ht="15.75">
      <c r="A3124" s="16">
        <v>96.131378702131087</v>
      </c>
      <c r="B3124" s="15">
        <v>76.497352333836943</v>
      </c>
      <c r="C3124" s="15">
        <v>132.76673369614969</v>
      </c>
      <c r="D3124" s="15">
        <v>112.72445696167779</v>
      </c>
      <c r="E3124" s="15"/>
    </row>
    <row r="3125" spans="1:5" ht="15.75">
      <c r="A3125" s="16">
        <v>83.537048626658361</v>
      </c>
      <c r="B3125" s="15">
        <v>94.591858115597915</v>
      </c>
      <c r="C3125" s="15">
        <v>149.81179797948698</v>
      </c>
      <c r="D3125" s="15">
        <v>107.20739782343571</v>
      </c>
      <c r="E3125" s="15"/>
    </row>
    <row r="3126" spans="1:5" ht="15.75">
      <c r="A3126" s="16">
        <v>102.43062984645803</v>
      </c>
      <c r="B3126" s="15">
        <v>99.652842422563026</v>
      </c>
      <c r="C3126" s="15">
        <v>131.04010632301879</v>
      </c>
      <c r="D3126" s="15">
        <v>97.310606150335843</v>
      </c>
      <c r="E3126" s="15"/>
    </row>
    <row r="3127" spans="1:5" ht="15.75">
      <c r="A3127" s="16">
        <v>92.618612896507102</v>
      </c>
      <c r="B3127" s="15">
        <v>100.51004750517336</v>
      </c>
      <c r="C3127" s="15">
        <v>128.10656923836063</v>
      </c>
      <c r="D3127" s="15">
        <v>56.36071278877921</v>
      </c>
      <c r="E3127" s="15"/>
    </row>
    <row r="3128" spans="1:5" ht="15.75">
      <c r="A3128" s="16">
        <v>96.97691349652473</v>
      </c>
      <c r="B3128" s="15">
        <v>83.183732529909094</v>
      </c>
      <c r="C3128" s="15">
        <v>121.1972768352382</v>
      </c>
      <c r="D3128" s="15">
        <v>90.441081675612622</v>
      </c>
      <c r="E3128" s="15"/>
    </row>
    <row r="3129" spans="1:5" ht="15.75">
      <c r="A3129" s="16">
        <v>94.284781966172204</v>
      </c>
      <c r="B3129" s="15">
        <v>117.283816071199</v>
      </c>
      <c r="C3129" s="15">
        <v>126.93029264918323</v>
      </c>
      <c r="D3129" s="15">
        <v>61.100062163922075</v>
      </c>
      <c r="E3129" s="15"/>
    </row>
    <row r="3130" spans="1:5" ht="15.75">
      <c r="A3130" s="16">
        <v>109.26684023318103</v>
      </c>
      <c r="B3130" s="15">
        <v>100.36985698048397</v>
      </c>
      <c r="C3130" s="15">
        <v>154.73576241263345</v>
      </c>
      <c r="D3130" s="15">
        <v>83.444842263821783</v>
      </c>
      <c r="E3130" s="15"/>
    </row>
    <row r="3131" spans="1:5" ht="15.75">
      <c r="A3131" s="16">
        <v>102.74890040498121</v>
      </c>
      <c r="B3131" s="15">
        <v>110.83550310283954</v>
      </c>
      <c r="C3131" s="15">
        <v>135.66993391660844</v>
      </c>
      <c r="D3131" s="15">
        <v>66.302710264642428</v>
      </c>
      <c r="E3131" s="15"/>
    </row>
    <row r="3132" spans="1:5" ht="15.75">
      <c r="A3132" s="16">
        <v>86.622168911225117</v>
      </c>
      <c r="B3132" s="15">
        <v>117.87403436429713</v>
      </c>
      <c r="C3132" s="15">
        <v>96.873145073237765</v>
      </c>
      <c r="D3132" s="15">
        <v>101.03360413956466</v>
      </c>
      <c r="E3132" s="15"/>
    </row>
    <row r="3133" spans="1:5" ht="15.75">
      <c r="A3133" s="16">
        <v>101.33279516489893</v>
      </c>
      <c r="B3133" s="15">
        <v>108.61908582061233</v>
      </c>
      <c r="C3133" s="15">
        <v>159.10120385445339</v>
      </c>
      <c r="D3133" s="15">
        <v>121.21609876198249</v>
      </c>
      <c r="E3133" s="15"/>
    </row>
    <row r="3134" spans="1:5" ht="15.75">
      <c r="A3134" s="16">
        <v>92.017048187676664</v>
      </c>
      <c r="B3134" s="15">
        <v>96.226988039495609</v>
      </c>
      <c r="C3134" s="15">
        <v>104.00189948527441</v>
      </c>
      <c r="D3134" s="15">
        <v>77.627751818062052</v>
      </c>
      <c r="E3134" s="15"/>
    </row>
    <row r="3135" spans="1:5" ht="15.75">
      <c r="A3135" s="16">
        <v>76.85605859336988</v>
      </c>
      <c r="B3135" s="15">
        <v>110.03877227532257</v>
      </c>
      <c r="C3135" s="15">
        <v>120.7068145089977</v>
      </c>
      <c r="D3135" s="15">
        <v>88.732883145956976</v>
      </c>
      <c r="E3135" s="15"/>
    </row>
    <row r="3136" spans="1:5" ht="15.75">
      <c r="A3136" s="16">
        <v>99.464439971262664</v>
      </c>
      <c r="B3136" s="15">
        <v>91.121122768447549</v>
      </c>
      <c r="C3136" s="15">
        <v>102.83201614357154</v>
      </c>
      <c r="D3136" s="15">
        <v>118.82788575474592</v>
      </c>
      <c r="E3136" s="15"/>
    </row>
    <row r="3137" spans="1:5" ht="15.75">
      <c r="A3137" s="16">
        <v>90.307250022766539</v>
      </c>
      <c r="B3137" s="15">
        <v>79.219826479891253</v>
      </c>
      <c r="C3137" s="15">
        <v>135.81179351309061</v>
      </c>
      <c r="D3137" s="15">
        <v>102.77190120951332</v>
      </c>
      <c r="E3137" s="15"/>
    </row>
    <row r="3138" spans="1:5" ht="15.75">
      <c r="A3138" s="16">
        <v>95.759150158363582</v>
      </c>
      <c r="B3138" s="15">
        <v>83.785523613789792</v>
      </c>
      <c r="C3138" s="15">
        <v>127.75164446242684</v>
      </c>
      <c r="D3138" s="15">
        <v>80.333711584137291</v>
      </c>
      <c r="E3138" s="15"/>
    </row>
    <row r="3139" spans="1:5" ht="15.75">
      <c r="A3139" s="16">
        <v>93.401699118209081</v>
      </c>
      <c r="B3139" s="15">
        <v>83.10851304654534</v>
      </c>
      <c r="C3139" s="15">
        <v>132.44275577068834</v>
      </c>
      <c r="D3139" s="15">
        <v>95.192637693435245</v>
      </c>
      <c r="E3139" s="15"/>
    </row>
    <row r="3140" spans="1:5" ht="15.75">
      <c r="A3140" s="16">
        <v>105.54581912379604</v>
      </c>
      <c r="B3140" s="15">
        <v>110.89045096244945</v>
      </c>
      <c r="C3140" s="15">
        <v>107.77158514992493</v>
      </c>
      <c r="D3140" s="15">
        <v>80.702027791835462</v>
      </c>
      <c r="E3140" s="15"/>
    </row>
    <row r="3141" spans="1:5" ht="15.75">
      <c r="A3141" s="16">
        <v>92.589480201161223</v>
      </c>
      <c r="B3141" s="15">
        <v>111.61547208712932</v>
      </c>
      <c r="C3141" s="15">
        <v>117.47210774689734</v>
      </c>
      <c r="D3141" s="15">
        <v>88.625859302970866</v>
      </c>
      <c r="E3141" s="15"/>
    </row>
    <row r="3142" spans="1:5" ht="15.75">
      <c r="A3142" s="16">
        <v>101.46508213717311</v>
      </c>
      <c r="B3142" s="15">
        <v>120.56211656451978</v>
      </c>
      <c r="C3142" s="15">
        <v>115.86093421428814</v>
      </c>
      <c r="D3142" s="15">
        <v>89.586368998857324</v>
      </c>
      <c r="E3142" s="15"/>
    </row>
    <row r="3143" spans="1:5" ht="15.75">
      <c r="A3143" s="16">
        <v>84.932470354124234</v>
      </c>
      <c r="B3143" s="15">
        <v>101.09664016039801</v>
      </c>
      <c r="C3143" s="15">
        <v>106.016812577883</v>
      </c>
      <c r="D3143" s="15">
        <v>78.089184150860547</v>
      </c>
      <c r="E3143" s="15"/>
    </row>
    <row r="3144" spans="1:5" ht="15.75">
      <c r="A3144" s="16">
        <v>100.05781879113442</v>
      </c>
      <c r="B3144" s="15">
        <v>131.5129519448476</v>
      </c>
      <c r="C3144" s="15">
        <v>148.33300643718985</v>
      </c>
      <c r="D3144" s="15">
        <v>74.654178532659898</v>
      </c>
      <c r="E3144" s="15"/>
    </row>
    <row r="3145" spans="1:5" ht="15.75">
      <c r="A3145" s="16">
        <v>92.062235281053972</v>
      </c>
      <c r="B3145" s="15">
        <v>81.080772263652534</v>
      </c>
      <c r="C3145" s="15">
        <v>107.43487159388678</v>
      </c>
      <c r="D3145" s="15">
        <v>102.37614687412702</v>
      </c>
      <c r="E3145" s="15"/>
    </row>
    <row r="3146" spans="1:5" ht="15.75">
      <c r="A3146" s="16">
        <v>84.478836606228924</v>
      </c>
      <c r="B3146" s="15">
        <v>102.41597588168929</v>
      </c>
      <c r="C3146" s="15">
        <v>139.76876409839747</v>
      </c>
      <c r="D3146" s="15">
        <v>93.795044679984585</v>
      </c>
      <c r="E3146" s="15"/>
    </row>
    <row r="3147" spans="1:5" ht="15.75">
      <c r="A3147" s="16">
        <v>115.70794347497895</v>
      </c>
      <c r="B3147" s="15">
        <v>134.3653435594149</v>
      </c>
      <c r="C3147" s="15">
        <v>141.22232786323821</v>
      </c>
      <c r="D3147" s="15">
        <v>61.396429422961774</v>
      </c>
      <c r="E3147" s="15"/>
    </row>
    <row r="3148" spans="1:5" ht="15.75">
      <c r="A3148" s="16">
        <v>116.4593477466326</v>
      </c>
      <c r="B3148" s="15">
        <v>95.650456260989358</v>
      </c>
      <c r="C3148" s="15">
        <v>120.03487046306418</v>
      </c>
      <c r="D3148" s="15">
        <v>92.978248968597654</v>
      </c>
      <c r="E3148" s="15"/>
    </row>
    <row r="3149" spans="1:5" ht="15.75">
      <c r="A3149" s="16">
        <v>87.118204041422587</v>
      </c>
      <c r="B3149" s="15">
        <v>67.49119868309208</v>
      </c>
      <c r="C3149" s="15">
        <v>164.56196382612234</v>
      </c>
      <c r="D3149" s="15">
        <v>101.90289973164681</v>
      </c>
      <c r="E3149" s="15"/>
    </row>
    <row r="3150" spans="1:5" ht="15.75">
      <c r="A3150" s="16">
        <v>109.01404451738586</v>
      </c>
      <c r="B3150" s="15">
        <v>107.31024088457843</v>
      </c>
      <c r="C3150" s="15">
        <v>117.47064018726974</v>
      </c>
      <c r="D3150" s="15">
        <v>84.946858869477637</v>
      </c>
      <c r="E3150" s="15"/>
    </row>
    <row r="3151" spans="1:5" ht="15.75">
      <c r="A3151" s="16">
        <v>87.448021276748023</v>
      </c>
      <c r="B3151" s="15">
        <v>84.201550526677238</v>
      </c>
      <c r="C3151" s="15">
        <v>105.06009554089815</v>
      </c>
      <c r="D3151" s="15">
        <v>79.490868149468952</v>
      </c>
      <c r="E3151" s="15"/>
    </row>
    <row r="3152" spans="1:5" ht="15.75">
      <c r="A3152" s="16">
        <v>81.694208104613608</v>
      </c>
      <c r="B3152" s="15">
        <v>105.28357429288917</v>
      </c>
      <c r="C3152" s="15">
        <v>134.24832344433071</v>
      </c>
      <c r="D3152" s="15">
        <v>67.0988564896561</v>
      </c>
      <c r="E3152" s="15"/>
    </row>
    <row r="3153" spans="1:5" ht="15.75">
      <c r="A3153" s="16">
        <v>95.89798503902216</v>
      </c>
      <c r="B3153" s="15">
        <v>118.75861629139308</v>
      </c>
      <c r="C3153" s="15">
        <v>96.64693140067584</v>
      </c>
      <c r="D3153" s="15">
        <v>125.29830751123541</v>
      </c>
      <c r="E3153" s="15"/>
    </row>
    <row r="3154" spans="1:5" ht="15.75">
      <c r="A3154" s="16">
        <v>96.837355266166014</v>
      </c>
      <c r="B3154" s="15">
        <v>88.779300598991995</v>
      </c>
      <c r="C3154" s="15">
        <v>140.43723572647195</v>
      </c>
      <c r="D3154" s="15">
        <v>93.023597878931241</v>
      </c>
      <c r="E3154" s="15"/>
    </row>
    <row r="3155" spans="1:5" ht="15.75">
      <c r="A3155" s="16">
        <v>104.22389970043469</v>
      </c>
      <c r="B3155" s="15">
        <v>85.244306245050439</v>
      </c>
      <c r="C3155" s="15">
        <v>97.976522682762379</v>
      </c>
      <c r="D3155" s="15">
        <v>90.674842416467527</v>
      </c>
      <c r="E3155" s="15"/>
    </row>
    <row r="3156" spans="1:5" ht="15.75">
      <c r="A3156" s="16">
        <v>108.27172627288064</v>
      </c>
      <c r="B3156" s="15">
        <v>116.4887655319319</v>
      </c>
      <c r="C3156" s="15">
        <v>118.09859137767944</v>
      </c>
      <c r="D3156" s="15">
        <v>111.98149260213199</v>
      </c>
      <c r="E3156" s="15"/>
    </row>
    <row r="3157" spans="1:5" ht="15.75">
      <c r="A3157" s="16">
        <v>119.62404314133437</v>
      </c>
      <c r="B3157" s="15">
        <v>113.02565350144391</v>
      </c>
      <c r="C3157" s="15">
        <v>102.3496340045881</v>
      </c>
      <c r="D3157" s="15">
        <v>86.666381940580095</v>
      </c>
      <c r="E3157" s="15"/>
    </row>
    <row r="3158" spans="1:5" ht="15.75">
      <c r="A3158" s="16">
        <v>97.095605867372115</v>
      </c>
      <c r="B3158" s="15">
        <v>81.232160805291187</v>
      </c>
      <c r="C3158" s="15">
        <v>122.83593134981743</v>
      </c>
      <c r="D3158" s="15">
        <v>87.583301764090038</v>
      </c>
      <c r="E3158" s="15"/>
    </row>
    <row r="3159" spans="1:5" ht="15.75">
      <c r="A3159" s="16">
        <v>101.34505268633234</v>
      </c>
      <c r="B3159" s="15">
        <v>97.935111844952871</v>
      </c>
      <c r="C3159" s="15">
        <v>156.2822797275544</v>
      </c>
      <c r="D3159" s="15">
        <v>93.775389609993454</v>
      </c>
      <c r="E3159" s="15"/>
    </row>
    <row r="3160" spans="1:5" ht="15.75">
      <c r="A3160" s="16">
        <v>82.266633265425071</v>
      </c>
      <c r="B3160" s="15">
        <v>92.466909887639304</v>
      </c>
      <c r="C3160" s="15">
        <v>108.56054019612884</v>
      </c>
      <c r="D3160" s="15">
        <v>90.619808906615162</v>
      </c>
      <c r="E3160" s="15"/>
    </row>
    <row r="3161" spans="1:5" ht="15.75">
      <c r="A3161" s="16">
        <v>110.86108710742906</v>
      </c>
      <c r="B3161" s="15">
        <v>98.455051350219946</v>
      </c>
      <c r="C3161" s="15">
        <v>112.40324378360924</v>
      </c>
      <c r="D3161" s="15">
        <v>86.498776556629764</v>
      </c>
      <c r="E3161" s="15"/>
    </row>
    <row r="3162" spans="1:5" ht="15.75">
      <c r="A3162" s="16">
        <v>102.27190816889333</v>
      </c>
      <c r="B3162" s="15">
        <v>86.730902596491433</v>
      </c>
      <c r="C3162" s="15">
        <v>101.98403039166806</v>
      </c>
      <c r="D3162" s="15">
        <v>90.466276623692465</v>
      </c>
      <c r="E3162" s="15"/>
    </row>
    <row r="3163" spans="1:5" ht="15.75">
      <c r="A3163" s="16">
        <v>114.11585394757253</v>
      </c>
      <c r="B3163" s="15">
        <v>114.22006653615426</v>
      </c>
      <c r="C3163" s="15">
        <v>95.488287950138329</v>
      </c>
      <c r="D3163" s="15">
        <v>108.00997134939507</v>
      </c>
      <c r="E3163" s="15"/>
    </row>
    <row r="3164" spans="1:5" ht="15.75">
      <c r="A3164" s="16">
        <v>98.005978451203646</v>
      </c>
      <c r="B3164" s="15">
        <v>108.7841236928341</v>
      </c>
      <c r="C3164" s="15">
        <v>125.38064475436386</v>
      </c>
      <c r="D3164" s="15">
        <v>94.720209834611069</v>
      </c>
      <c r="E3164" s="15"/>
    </row>
    <row r="3165" spans="1:5" ht="15.75">
      <c r="A3165" s="16">
        <v>85.695755052518052</v>
      </c>
      <c r="B3165" s="15">
        <v>86.342100025041191</v>
      </c>
      <c r="C3165" s="15">
        <v>149.88183527842693</v>
      </c>
      <c r="D3165" s="15">
        <v>117.9489695889572</v>
      </c>
      <c r="E3165" s="15"/>
    </row>
    <row r="3166" spans="1:5" ht="15.75">
      <c r="A3166" s="16">
        <v>102.19753992820415</v>
      </c>
      <c r="B3166" s="15">
        <v>105.49078871497954</v>
      </c>
      <c r="C3166" s="15">
        <v>120.57949352524702</v>
      </c>
      <c r="D3166" s="15">
        <v>99.868865715427546</v>
      </c>
      <c r="E3166" s="15"/>
    </row>
    <row r="3167" spans="1:5" ht="15.75">
      <c r="A3167" s="16">
        <v>86.818620566509708</v>
      </c>
      <c r="B3167" s="15">
        <v>128.95896139145293</v>
      </c>
      <c r="C3167" s="15">
        <v>119.50259975052404</v>
      </c>
      <c r="D3167" s="15">
        <v>83.19870716971991</v>
      </c>
      <c r="E3167" s="15"/>
    </row>
    <row r="3168" spans="1:5" ht="15.75">
      <c r="A3168" s="16">
        <v>101.01413659689342</v>
      </c>
      <c r="B3168" s="15">
        <v>113.57599974542723</v>
      </c>
      <c r="C3168" s="15">
        <v>105.53888447990403</v>
      </c>
      <c r="D3168" s="15">
        <v>89.867749654422369</v>
      </c>
      <c r="E3168" s="15"/>
    </row>
    <row r="3169" spans="1:5" ht="15.75">
      <c r="A3169" s="16">
        <v>83.452455815665871</v>
      </c>
      <c r="B3169" s="15">
        <v>84.389021303059053</v>
      </c>
      <c r="C3169" s="15">
        <v>113.77760625697988</v>
      </c>
      <c r="D3169" s="15">
        <v>92.512168033158559</v>
      </c>
      <c r="E3169" s="15"/>
    </row>
    <row r="3170" spans="1:5" ht="15.75">
      <c r="A3170" s="16">
        <v>109.92670898617121</v>
      </c>
      <c r="B3170" s="15">
        <v>126.28994654000394</v>
      </c>
      <c r="C3170" s="15">
        <v>156.93755264138645</v>
      </c>
      <c r="D3170" s="15">
        <v>86.520048091591661</v>
      </c>
      <c r="E3170" s="15"/>
    </row>
    <row r="3171" spans="1:5" ht="15.75">
      <c r="A3171" s="16">
        <v>96.965699203087752</v>
      </c>
      <c r="B3171" s="15">
        <v>89.701963540198904</v>
      </c>
      <c r="C3171" s="15">
        <v>156.70595167467241</v>
      </c>
      <c r="D3171" s="15">
        <v>114.90780693606553</v>
      </c>
      <c r="E3171" s="15"/>
    </row>
    <row r="3172" spans="1:5" ht="15.75">
      <c r="A3172" s="16">
        <v>93.887458078575037</v>
      </c>
      <c r="B3172" s="15">
        <v>92.876031499491774</v>
      </c>
      <c r="C3172" s="15">
        <v>155.57771468016881</v>
      </c>
      <c r="D3172" s="15">
        <v>80.546336411066477</v>
      </c>
      <c r="E3172" s="15"/>
    </row>
    <row r="3173" spans="1:5" ht="15.75">
      <c r="A3173" s="16">
        <v>86.308834209182805</v>
      </c>
      <c r="B3173" s="15">
        <v>73.501862926838157</v>
      </c>
      <c r="C3173" s="15">
        <v>152.670810841704</v>
      </c>
      <c r="D3173" s="15">
        <v>65.83455461833978</v>
      </c>
      <c r="E3173" s="15"/>
    </row>
    <row r="3174" spans="1:5" ht="15.75">
      <c r="A3174" s="16">
        <v>94.871907981718095</v>
      </c>
      <c r="B3174" s="15">
        <v>96.589210398610703</v>
      </c>
      <c r="C3174" s="15">
        <v>119.70842397989259</v>
      </c>
      <c r="D3174" s="15">
        <v>84.996447385242391</v>
      </c>
      <c r="E3174" s="15"/>
    </row>
    <row r="3175" spans="1:5" ht="15.75">
      <c r="A3175" s="16">
        <v>97.914846062656125</v>
      </c>
      <c r="B3175" s="15">
        <v>109.1132843309083</v>
      </c>
      <c r="C3175" s="15">
        <v>105.54636568622868</v>
      </c>
      <c r="D3175" s="15">
        <v>72.263190021465107</v>
      </c>
      <c r="E3175" s="15"/>
    </row>
    <row r="3176" spans="1:5" ht="15.75">
      <c r="A3176" s="16">
        <v>111.93428831950882</v>
      </c>
      <c r="B3176" s="15">
        <v>106.71144963769166</v>
      </c>
      <c r="C3176" s="15">
        <v>139.06586383581612</v>
      </c>
      <c r="D3176" s="15">
        <v>81.466291419025083</v>
      </c>
      <c r="E3176" s="15"/>
    </row>
    <row r="3177" spans="1:5" ht="15.75">
      <c r="A3177" s="16">
        <v>89.415123740030822</v>
      </c>
      <c r="B3177" s="15">
        <v>109.2505472686355</v>
      </c>
      <c r="C3177" s="15">
        <v>144.47727306785509</v>
      </c>
      <c r="D3177" s="15">
        <v>88.606485713347638</v>
      </c>
      <c r="E3177" s="15"/>
    </row>
    <row r="3178" spans="1:5" ht="15.75">
      <c r="A3178" s="16">
        <v>95.304496748985912</v>
      </c>
      <c r="B3178" s="15">
        <v>93.022311921492928</v>
      </c>
      <c r="C3178" s="15">
        <v>104.8243193052997</v>
      </c>
      <c r="D3178" s="15">
        <v>73.403843221774423</v>
      </c>
      <c r="E3178" s="15"/>
    </row>
    <row r="3179" spans="1:5" ht="15.75">
      <c r="A3179" s="16">
        <v>109.00307727928862</v>
      </c>
      <c r="B3179" s="15">
        <v>90.201192895170834</v>
      </c>
      <c r="C3179" s="15">
        <v>128.70800641846927</v>
      </c>
      <c r="D3179" s="15">
        <v>63.073377158053745</v>
      </c>
      <c r="E3179" s="15"/>
    </row>
    <row r="3180" spans="1:5" ht="15.75">
      <c r="A3180" s="16">
        <v>102.66978722800104</v>
      </c>
      <c r="B3180" s="15">
        <v>121.40613543167547</v>
      </c>
      <c r="C3180" s="15">
        <v>116.85529131034968</v>
      </c>
      <c r="D3180" s="15">
        <v>96.908208246111371</v>
      </c>
      <c r="E3180" s="15"/>
    </row>
    <row r="3181" spans="1:5" ht="15.75">
      <c r="A3181" s="16">
        <v>98.82114897988572</v>
      </c>
      <c r="B3181" s="15">
        <v>96.011336495740807</v>
      </c>
      <c r="C3181" s="15">
        <v>142.17386045681337</v>
      </c>
      <c r="D3181" s="15">
        <v>79.931954714800213</v>
      </c>
      <c r="E3181" s="15"/>
    </row>
    <row r="3182" spans="1:5" ht="15.75">
      <c r="A3182" s="16">
        <v>101.74994339005252</v>
      </c>
      <c r="B3182" s="15">
        <v>97.574846174558161</v>
      </c>
      <c r="C3182" s="15">
        <v>129.4584624121228</v>
      </c>
      <c r="D3182" s="15">
        <v>119.45919785120509</v>
      </c>
      <c r="E3182" s="15"/>
    </row>
    <row r="3183" spans="1:5" ht="15.75">
      <c r="A3183" s="16">
        <v>122.22745039472329</v>
      </c>
      <c r="B3183" s="15">
        <v>96.981727785396288</v>
      </c>
      <c r="C3183" s="15">
        <v>115.87110004498982</v>
      </c>
      <c r="D3183" s="15">
        <v>94.932749770867986</v>
      </c>
      <c r="E3183" s="15"/>
    </row>
    <row r="3184" spans="1:5" ht="15.75">
      <c r="A3184" s="16">
        <v>98.533742753068054</v>
      </c>
      <c r="B3184" s="15">
        <v>81.259596038569271</v>
      </c>
      <c r="C3184" s="15">
        <v>169.54574279646408</v>
      </c>
      <c r="D3184" s="15">
        <v>90.531821944472313</v>
      </c>
      <c r="E3184" s="15"/>
    </row>
    <row r="3185" spans="1:5" ht="15.75">
      <c r="A3185" s="16">
        <v>114.71218692594789</v>
      </c>
      <c r="B3185" s="15">
        <v>90.220954786451557</v>
      </c>
      <c r="C3185" s="15">
        <v>147.50904231812569</v>
      </c>
      <c r="D3185" s="15">
        <v>102.08332605845385</v>
      </c>
      <c r="E3185" s="15"/>
    </row>
    <row r="3186" spans="1:5" ht="15.75">
      <c r="A3186" s="16">
        <v>80.53289456879611</v>
      </c>
      <c r="B3186" s="15">
        <v>112.09333613533659</v>
      </c>
      <c r="C3186" s="15">
        <v>116.26079871800812</v>
      </c>
      <c r="D3186" s="15">
        <v>63.446025140626716</v>
      </c>
      <c r="E3186" s="15"/>
    </row>
    <row r="3187" spans="1:5" ht="15.75">
      <c r="A3187" s="16">
        <v>89.845854368866185</v>
      </c>
      <c r="B3187" s="15">
        <v>72.103106522979488</v>
      </c>
      <c r="C3187" s="15">
        <v>66.895514990483207</v>
      </c>
      <c r="D3187" s="15">
        <v>36.514055442842164</v>
      </c>
      <c r="E3187" s="15"/>
    </row>
    <row r="3188" spans="1:5" ht="15.75">
      <c r="A3188" s="16">
        <v>96.004652758273323</v>
      </c>
      <c r="B3188" s="15">
        <v>97.880896085376889</v>
      </c>
      <c r="C3188" s="15">
        <v>137.27916199869696</v>
      </c>
      <c r="D3188" s="15">
        <v>86.316499569852567</v>
      </c>
      <c r="E3188" s="15"/>
    </row>
    <row r="3189" spans="1:5" ht="15.75">
      <c r="A3189" s="16">
        <v>120.23886668561659</v>
      </c>
      <c r="B3189" s="15">
        <v>87.733393103923163</v>
      </c>
      <c r="C3189" s="15">
        <v>131.65895571706301</v>
      </c>
      <c r="D3189" s="15">
        <v>104.37229668196437</v>
      </c>
      <c r="E3189" s="15"/>
    </row>
    <row r="3190" spans="1:5" ht="15.75">
      <c r="A3190" s="16">
        <v>94.857478743199408</v>
      </c>
      <c r="B3190" s="15">
        <v>89.875897824447293</v>
      </c>
      <c r="C3190" s="15">
        <v>121.38221501476778</v>
      </c>
      <c r="D3190" s="15">
        <v>93.044582305969925</v>
      </c>
      <c r="E3190" s="15"/>
    </row>
    <row r="3191" spans="1:5" ht="15.75">
      <c r="A3191" s="16">
        <v>107.02641230540735</v>
      </c>
      <c r="B3191" s="15">
        <v>80.713815207678863</v>
      </c>
      <c r="C3191" s="15">
        <v>76.129126682479864</v>
      </c>
      <c r="D3191" s="15">
        <v>91.866276504339339</v>
      </c>
      <c r="E3191" s="15"/>
    </row>
    <row r="3192" spans="1:5" ht="15.75">
      <c r="A3192" s="16">
        <v>101.99735595975881</v>
      </c>
      <c r="B3192" s="15">
        <v>102.25682593028864</v>
      </c>
      <c r="C3192" s="15">
        <v>115.93361777636915</v>
      </c>
      <c r="D3192" s="15">
        <v>75.848161816998072</v>
      </c>
      <c r="E3192" s="15"/>
    </row>
    <row r="3193" spans="1:5" ht="15.75">
      <c r="A3193" s="16">
        <v>91.07183534277965</v>
      </c>
      <c r="B3193" s="15">
        <v>81.048411749156912</v>
      </c>
      <c r="C3193" s="15">
        <v>106.093043188514</v>
      </c>
      <c r="D3193" s="15">
        <v>88.839926931206037</v>
      </c>
      <c r="E3193" s="15"/>
    </row>
    <row r="3194" spans="1:5" ht="15.75">
      <c r="A3194" s="16">
        <v>103.44129199413601</v>
      </c>
      <c r="B3194" s="15">
        <v>84.893565180811947</v>
      </c>
      <c r="C3194" s="15">
        <v>129.79409163896207</v>
      </c>
      <c r="D3194" s="15">
        <v>88.260645387583736</v>
      </c>
      <c r="E3194" s="15"/>
    </row>
    <row r="3195" spans="1:5" ht="15.75">
      <c r="A3195" s="16">
        <v>107.13449567697921</v>
      </c>
      <c r="B3195" s="15">
        <v>100.01523664531078</v>
      </c>
      <c r="C3195" s="15">
        <v>150.80400901638882</v>
      </c>
      <c r="D3195" s="15">
        <v>41.007365934154905</v>
      </c>
      <c r="E3195" s="15"/>
    </row>
    <row r="3196" spans="1:5" ht="15.75">
      <c r="A3196" s="16">
        <v>100.28782070705802</v>
      </c>
      <c r="B3196" s="15">
        <v>54.65201992763582</v>
      </c>
      <c r="C3196" s="15">
        <v>112.48881866567331</v>
      </c>
      <c r="D3196" s="15">
        <v>125.21731374736191</v>
      </c>
      <c r="E3196" s="15"/>
    </row>
    <row r="3197" spans="1:5" ht="15.75">
      <c r="A3197" s="16">
        <v>98.969799740109465</v>
      </c>
      <c r="B3197" s="15">
        <v>107.770134083529</v>
      </c>
      <c r="C3197" s="15">
        <v>117.4009667038888</v>
      </c>
      <c r="D3197" s="15">
        <v>93.969355514479957</v>
      </c>
      <c r="E3197" s="15"/>
    </row>
    <row r="3198" spans="1:5" ht="15.75">
      <c r="A3198" s="16">
        <v>100.18191430183379</v>
      </c>
      <c r="B3198" s="15">
        <v>96.730472367346465</v>
      </c>
      <c r="C3198" s="15">
        <v>137.61218719756698</v>
      </c>
      <c r="D3198" s="15">
        <v>105.60418398217166</v>
      </c>
      <c r="E3198" s="15"/>
    </row>
    <row r="3199" spans="1:5" ht="15.75">
      <c r="A3199" s="16">
        <v>97.635941252667635</v>
      </c>
      <c r="B3199" s="15">
        <v>91.289273928373404</v>
      </c>
      <c r="C3199" s="15">
        <v>134.10271674738397</v>
      </c>
      <c r="D3199" s="15">
        <v>90.838726422197169</v>
      </c>
      <c r="E3199" s="15"/>
    </row>
    <row r="3200" spans="1:5" ht="15.75">
      <c r="A3200" s="16">
        <v>111.31248282521824</v>
      </c>
      <c r="B3200" s="15">
        <v>101.47051531649822</v>
      </c>
      <c r="C3200" s="15">
        <v>109.92807614585445</v>
      </c>
      <c r="D3200" s="15">
        <v>68.84923050248517</v>
      </c>
      <c r="E3200" s="15"/>
    </row>
    <row r="3201" spans="1:5" ht="15.75">
      <c r="A3201" s="16">
        <v>107.35852662475622</v>
      </c>
      <c r="B3201" s="15">
        <v>102.31497353755117</v>
      </c>
      <c r="C3201" s="15">
        <v>131.83808420979517</v>
      </c>
      <c r="D3201" s="15">
        <v>66.101328972996498</v>
      </c>
      <c r="E3201" s="15"/>
    </row>
    <row r="3202" spans="1:5" ht="15.75">
      <c r="A3202" s="16">
        <v>107.58989348145178</v>
      </c>
      <c r="B3202" s="15">
        <v>101.62264969819148</v>
      </c>
      <c r="C3202" s="15">
        <v>97.991478288128064</v>
      </c>
      <c r="D3202" s="15">
        <v>123.43720469696109</v>
      </c>
      <c r="E3202" s="15"/>
    </row>
    <row r="3203" spans="1:5" ht="15.75">
      <c r="A3203" s="16">
        <v>106.87715525748445</v>
      </c>
      <c r="B3203" s="15">
        <v>75.498574361949977</v>
      </c>
      <c r="C3203" s="15">
        <v>148.77934865666589</v>
      </c>
      <c r="D3203" s="15">
        <v>98.297117700275294</v>
      </c>
      <c r="E3203" s="15"/>
    </row>
    <row r="3204" spans="1:5" ht="15.75">
      <c r="A3204" s="16">
        <v>99.903258504701853</v>
      </c>
      <c r="B3204" s="15">
        <v>99.105861890342339</v>
      </c>
      <c r="C3204" s="15">
        <v>152.20745972471263</v>
      </c>
      <c r="D3204" s="15">
        <v>116.0056656363281</v>
      </c>
      <c r="E3204" s="15"/>
    </row>
    <row r="3205" spans="1:5" ht="15.75">
      <c r="A3205" s="16">
        <v>90.361837342959461</v>
      </c>
      <c r="B3205" s="15">
        <v>100.87802108185997</v>
      </c>
      <c r="C3205" s="15">
        <v>166.9801178413536</v>
      </c>
      <c r="D3205" s="15">
        <v>88.955450033643046</v>
      </c>
      <c r="E3205" s="15"/>
    </row>
    <row r="3206" spans="1:5" ht="15.75">
      <c r="A3206" s="16">
        <v>102.05561246028196</v>
      </c>
      <c r="B3206" s="15">
        <v>109.79255106693699</v>
      </c>
      <c r="C3206" s="15">
        <v>157.15614523896306</v>
      </c>
      <c r="D3206" s="15">
        <v>85.79263074415735</v>
      </c>
      <c r="E3206" s="15"/>
    </row>
    <row r="3207" spans="1:5" ht="15.75">
      <c r="A3207" s="16">
        <v>109.65899721973074</v>
      </c>
      <c r="B3207" s="15">
        <v>84.499241405245584</v>
      </c>
      <c r="C3207" s="15">
        <v>168.62198014121645</v>
      </c>
      <c r="D3207" s="15">
        <v>84.002949974893681</v>
      </c>
      <c r="E3207" s="15"/>
    </row>
    <row r="3208" spans="1:5" ht="15.75">
      <c r="A3208" s="16">
        <v>109.34574738946026</v>
      </c>
      <c r="B3208" s="15">
        <v>88.394388666392842</v>
      </c>
      <c r="C3208" s="15">
        <v>125.81647003529497</v>
      </c>
      <c r="D3208" s="15">
        <v>74.875229845224567</v>
      </c>
      <c r="E3208" s="15"/>
    </row>
    <row r="3209" spans="1:5" ht="15.75">
      <c r="A3209" s="16">
        <v>109.31354911972448</v>
      </c>
      <c r="B3209" s="15">
        <v>102.24077533431455</v>
      </c>
      <c r="C3209" s="15">
        <v>92.933898371205714</v>
      </c>
      <c r="D3209" s="15">
        <v>76.672066120102045</v>
      </c>
      <c r="E3209" s="15"/>
    </row>
    <row r="3210" spans="1:5" ht="15.75">
      <c r="A3210" s="16">
        <v>103.21297719969493</v>
      </c>
      <c r="B3210" s="15">
        <v>108.50896687114755</v>
      </c>
      <c r="C3210" s="15">
        <v>95.812621947550269</v>
      </c>
      <c r="D3210" s="15">
        <v>41.43579772324415</v>
      </c>
      <c r="E3210" s="15"/>
    </row>
    <row r="3211" spans="1:5" ht="15.75">
      <c r="A3211" s="16">
        <v>111.08617106422116</v>
      </c>
      <c r="B3211" s="15">
        <v>108.35113484376393</v>
      </c>
      <c r="C3211" s="15">
        <v>104.43600846855929</v>
      </c>
      <c r="D3211" s="15">
        <v>67.342152604828698</v>
      </c>
      <c r="E3211" s="15"/>
    </row>
    <row r="3212" spans="1:5" ht="15.75">
      <c r="A3212" s="16">
        <v>87.12958399627837</v>
      </c>
      <c r="B3212" s="15">
        <v>83.665969864063072</v>
      </c>
      <c r="C3212" s="15">
        <v>115.52938833341955</v>
      </c>
      <c r="D3212" s="15">
        <v>87.332149121357361</v>
      </c>
      <c r="E3212" s="15"/>
    </row>
    <row r="3213" spans="1:5" ht="15.75">
      <c r="A3213" s="16">
        <v>111.08714479775585</v>
      </c>
      <c r="B3213" s="15">
        <v>99.735825698735425</v>
      </c>
      <c r="C3213" s="15">
        <v>130.0600786839027</v>
      </c>
      <c r="D3213" s="15">
        <v>129.10099967948554</v>
      </c>
      <c r="E3213" s="15"/>
    </row>
    <row r="3214" spans="1:5" ht="15.75">
      <c r="A3214" s="16">
        <v>94.015687265004999</v>
      </c>
      <c r="B3214" s="15">
        <v>94.497368077276178</v>
      </c>
      <c r="C3214" s="15">
        <v>118.5550136714312</v>
      </c>
      <c r="D3214" s="15">
        <v>124.01830974503127</v>
      </c>
      <c r="E3214" s="15"/>
    </row>
    <row r="3215" spans="1:5" ht="15.75">
      <c r="A3215" s="16">
        <v>91.710820038889551</v>
      </c>
      <c r="B3215" s="15">
        <v>112.05001272924733</v>
      </c>
      <c r="C3215" s="15">
        <v>126.90995154145526</v>
      </c>
      <c r="D3215" s="15">
        <v>84.474466114960478</v>
      </c>
      <c r="E3215" s="15"/>
    </row>
    <row r="3216" spans="1:5" ht="15.75">
      <c r="A3216" s="16">
        <v>98.335756330902768</v>
      </c>
      <c r="B3216" s="15">
        <v>95.266493274527875</v>
      </c>
      <c r="C3216" s="15">
        <v>119.16254859037281</v>
      </c>
      <c r="D3216" s="15">
        <v>90.127363538789496</v>
      </c>
      <c r="E3216" s="15"/>
    </row>
    <row r="3217" spans="1:5" ht="15.75">
      <c r="A3217" s="16">
        <v>102.56885562072284</v>
      </c>
      <c r="B3217" s="15">
        <v>110.55617978474288</v>
      </c>
      <c r="C3217" s="15">
        <v>131.64604620542377</v>
      </c>
      <c r="D3217" s="15">
        <v>122.49316637377774</v>
      </c>
      <c r="E3217" s="15"/>
    </row>
    <row r="3218" spans="1:5" ht="15.75">
      <c r="A3218" s="16">
        <v>100.9855911566774</v>
      </c>
      <c r="B3218" s="15">
        <v>88.376820599853545</v>
      </c>
      <c r="C3218" s="15">
        <v>126.24276961594774</v>
      </c>
      <c r="D3218" s="15">
        <v>70.442396460470036</v>
      </c>
      <c r="E3218" s="15"/>
    </row>
    <row r="3219" spans="1:5" ht="15.75">
      <c r="A3219" s="16">
        <v>112.01252023849975</v>
      </c>
      <c r="B3219" s="15">
        <v>74.326159751512932</v>
      </c>
      <c r="C3219" s="15">
        <v>78.525382903967511</v>
      </c>
      <c r="D3219" s="15">
        <v>86.988820678590173</v>
      </c>
      <c r="E3219" s="15"/>
    </row>
    <row r="3220" spans="1:5" ht="15.75">
      <c r="A3220" s="16">
        <v>82.32778922292141</v>
      </c>
      <c r="B3220" s="15">
        <v>99.747151148653757</v>
      </c>
      <c r="C3220" s="15">
        <v>150.15769503751244</v>
      </c>
      <c r="D3220" s="15">
        <v>103.82052849354864</v>
      </c>
      <c r="E3220" s="15"/>
    </row>
    <row r="3221" spans="1:5" ht="15.75">
      <c r="A3221" s="16">
        <v>119.0617911403308</v>
      </c>
      <c r="B3221" s="15">
        <v>110.91119108721728</v>
      </c>
      <c r="C3221" s="15">
        <v>134.20939418904823</v>
      </c>
      <c r="D3221" s="15">
        <v>99.047351918676441</v>
      </c>
      <c r="E3221" s="15"/>
    </row>
    <row r="3222" spans="1:5" ht="15.75">
      <c r="A3222" s="16">
        <v>87.966918481504308</v>
      </c>
      <c r="B3222" s="15">
        <v>92.709337953613158</v>
      </c>
      <c r="C3222" s="15">
        <v>92.609580150599413</v>
      </c>
      <c r="D3222" s="15">
        <v>95.214574485828507</v>
      </c>
      <c r="E3222" s="15"/>
    </row>
    <row r="3223" spans="1:5" ht="15.75">
      <c r="A3223" s="16">
        <v>99.599132556994618</v>
      </c>
      <c r="B3223" s="15">
        <v>96.197428380071415</v>
      </c>
      <c r="C3223" s="15">
        <v>126.6531477010119</v>
      </c>
      <c r="D3223" s="15">
        <v>102.32587416050478</v>
      </c>
      <c r="E3223" s="15"/>
    </row>
    <row r="3224" spans="1:5" ht="15.75">
      <c r="A3224" s="16">
        <v>93.382291407613138</v>
      </c>
      <c r="B3224" s="15">
        <v>102.15456183593687</v>
      </c>
      <c r="C3224" s="15">
        <v>129.74967117049232</v>
      </c>
      <c r="D3224" s="15">
        <v>100.13801318618789</v>
      </c>
      <c r="E3224" s="15"/>
    </row>
    <row r="3225" spans="1:5" ht="15.75">
      <c r="A3225" s="16">
        <v>92.132377661761211</v>
      </c>
      <c r="B3225" s="15">
        <v>83.809719415887685</v>
      </c>
      <c r="C3225" s="15">
        <v>107.73274572736682</v>
      </c>
      <c r="D3225" s="15">
        <v>66.846255045879843</v>
      </c>
      <c r="E3225" s="15"/>
    </row>
    <row r="3226" spans="1:5" ht="15.75">
      <c r="A3226" s="16">
        <v>108.89679779578501</v>
      </c>
      <c r="B3226" s="15">
        <v>83.34911825284621</v>
      </c>
      <c r="C3226" s="15">
        <v>135.94154869310273</v>
      </c>
      <c r="D3226" s="15">
        <v>66.573526114274273</v>
      </c>
      <c r="E3226" s="15"/>
    </row>
    <row r="3227" spans="1:5" ht="15.75">
      <c r="A3227" s="16">
        <v>103.44023501213542</v>
      </c>
      <c r="B3227" s="15">
        <v>78.477848126601657</v>
      </c>
      <c r="C3227" s="15">
        <v>133.81693025968957</v>
      </c>
      <c r="D3227" s="15">
        <v>89.188730476996625</v>
      </c>
      <c r="E3227" s="15"/>
    </row>
    <row r="3228" spans="1:5" ht="15.75">
      <c r="A3228" s="16">
        <v>88.411123753962784</v>
      </c>
      <c r="B3228" s="15">
        <v>99.29237521109826</v>
      </c>
      <c r="C3228" s="15">
        <v>110.33461206750985</v>
      </c>
      <c r="D3228" s="15">
        <v>103.75005395429184</v>
      </c>
      <c r="E3228" s="15"/>
    </row>
    <row r="3229" spans="1:5" ht="15.75">
      <c r="A3229" s="16">
        <v>115.07779385249819</v>
      </c>
      <c r="B3229" s="15">
        <v>120.23775770251746</v>
      </c>
      <c r="C3229" s="15">
        <v>124.81312690645154</v>
      </c>
      <c r="D3229" s="15">
        <v>102.33164057723911</v>
      </c>
      <c r="E3229" s="15"/>
    </row>
    <row r="3230" spans="1:5" ht="15.75">
      <c r="A3230" s="16">
        <v>107.98734909130872</v>
      </c>
      <c r="B3230" s="15">
        <v>71.704912337600035</v>
      </c>
      <c r="C3230" s="15">
        <v>130.21260521060753</v>
      </c>
      <c r="D3230" s="15">
        <v>141.89058374868182</v>
      </c>
      <c r="E3230" s="15"/>
    </row>
    <row r="3231" spans="1:5" ht="15.75">
      <c r="A3231" s="16">
        <v>108.24001441409905</v>
      </c>
      <c r="B3231" s="15">
        <v>116.73898358467341</v>
      </c>
      <c r="C3231" s="15">
        <v>125.51351450392758</v>
      </c>
      <c r="D3231" s="15">
        <v>85.95205689997556</v>
      </c>
      <c r="E3231" s="15"/>
    </row>
    <row r="3232" spans="1:5" ht="15.75">
      <c r="A3232" s="16">
        <v>103.75321016332464</v>
      </c>
      <c r="B3232" s="15">
        <v>100.57472212668586</v>
      </c>
      <c r="C3232" s="15">
        <v>150.87495388545449</v>
      </c>
      <c r="D3232" s="15">
        <v>88.355594443873997</v>
      </c>
      <c r="E3232" s="15"/>
    </row>
    <row r="3233" spans="1:5" ht="15.75">
      <c r="A3233" s="16">
        <v>94.911805727952014</v>
      </c>
      <c r="B3233" s="15">
        <v>117.53599422190177</v>
      </c>
      <c r="C3233" s="15">
        <v>102.61160337166189</v>
      </c>
      <c r="D3233" s="15">
        <v>82.303270643569704</v>
      </c>
      <c r="E3233" s="15"/>
    </row>
    <row r="3234" spans="1:5" ht="15.75">
      <c r="A3234" s="16">
        <v>93.880095214734638</v>
      </c>
      <c r="B3234" s="15">
        <v>103.20932031107191</v>
      </c>
      <c r="C3234" s="15">
        <v>78.92855102625731</v>
      </c>
      <c r="D3234" s="15">
        <v>95.080752822559589</v>
      </c>
      <c r="E3234" s="15"/>
    </row>
    <row r="3235" spans="1:5" ht="15.75">
      <c r="A3235" s="16">
        <v>109.30130617635427</v>
      </c>
      <c r="B3235" s="15">
        <v>97.521518006919905</v>
      </c>
      <c r="C3235" s="15">
        <v>132.76815008391054</v>
      </c>
      <c r="D3235" s="15">
        <v>99.836340548597491</v>
      </c>
      <c r="E3235" s="15"/>
    </row>
    <row r="3236" spans="1:5" ht="15.75">
      <c r="A3236" s="16">
        <v>81.721779461423694</v>
      </c>
      <c r="B3236" s="15">
        <v>90.243713314782781</v>
      </c>
      <c r="C3236" s="15">
        <v>128.16201052885958</v>
      </c>
      <c r="D3236" s="15">
        <v>79.306519472970649</v>
      </c>
      <c r="E3236" s="15"/>
    </row>
    <row r="3237" spans="1:5" ht="15.75">
      <c r="A3237" s="16">
        <v>98.845269942080449</v>
      </c>
      <c r="B3237" s="15">
        <v>96.800495528646024</v>
      </c>
      <c r="C3237" s="15">
        <v>134.83917150410321</v>
      </c>
      <c r="D3237" s="15">
        <v>114.95442741838815</v>
      </c>
      <c r="E3237" s="15"/>
    </row>
    <row r="3238" spans="1:5" ht="15.75">
      <c r="A3238" s="16">
        <v>113.71684166562659</v>
      </c>
      <c r="B3238" s="15">
        <v>114.98056054023778</v>
      </c>
      <c r="C3238" s="15">
        <v>151.91108354304674</v>
      </c>
      <c r="D3238" s="15">
        <v>41.617235823457577</v>
      </c>
      <c r="E3238" s="15"/>
    </row>
    <row r="3239" spans="1:5" ht="15.75">
      <c r="A3239" s="16">
        <v>106.12798150643812</v>
      </c>
      <c r="B3239" s="15">
        <v>97.183854745060216</v>
      </c>
      <c r="C3239" s="15">
        <v>127.85297771200135</v>
      </c>
      <c r="D3239" s="15">
        <v>101.14030750643224</v>
      </c>
      <c r="E3239" s="15"/>
    </row>
    <row r="3240" spans="1:5" ht="15.75">
      <c r="A3240" s="16">
        <v>120.73483588421254</v>
      </c>
      <c r="B3240" s="15">
        <v>118.58884004724359</v>
      </c>
      <c r="C3240" s="15">
        <v>147.2901440697342</v>
      </c>
      <c r="D3240" s="15">
        <v>92.523748608078904</v>
      </c>
      <c r="E3240" s="15"/>
    </row>
    <row r="3241" spans="1:5" ht="15.75">
      <c r="A3241" s="16">
        <v>106.27629538962537</v>
      </c>
      <c r="B3241" s="15">
        <v>114.8135672309877</v>
      </c>
      <c r="C3241" s="15">
        <v>117.67455564441889</v>
      </c>
      <c r="D3241" s="15">
        <v>102.96345743652182</v>
      </c>
      <c r="E3241" s="15"/>
    </row>
    <row r="3242" spans="1:5" ht="15.75">
      <c r="A3242" s="16">
        <v>95.913074293184764</v>
      </c>
      <c r="B3242" s="15">
        <v>103.94397703419713</v>
      </c>
      <c r="C3242" s="15">
        <v>151.55905118581927</v>
      </c>
      <c r="D3242" s="15">
        <v>101.9963521963291</v>
      </c>
      <c r="E3242" s="15"/>
    </row>
    <row r="3243" spans="1:5" ht="15.75">
      <c r="A3243" s="16">
        <v>81.083665547373585</v>
      </c>
      <c r="B3243" s="15">
        <v>87.127607616798741</v>
      </c>
      <c r="C3243" s="15">
        <v>113.63372619888992</v>
      </c>
      <c r="D3243" s="15">
        <v>98.025457821938744</v>
      </c>
      <c r="E3243" s="15"/>
    </row>
    <row r="3244" spans="1:5" ht="15.75">
      <c r="A3244" s="16">
        <v>102.08893348997208</v>
      </c>
      <c r="B3244" s="15">
        <v>117.27341926263648</v>
      </c>
      <c r="C3244" s="15">
        <v>109.19071377487057</v>
      </c>
      <c r="D3244" s="15">
        <v>78.255316836197153</v>
      </c>
      <c r="E3244" s="15"/>
    </row>
    <row r="3245" spans="1:5" ht="15.75">
      <c r="A3245" s="16">
        <v>106.41107857981638</v>
      </c>
      <c r="B3245" s="15">
        <v>99.335011513437621</v>
      </c>
      <c r="C3245" s="15">
        <v>110.23222934304613</v>
      </c>
      <c r="D3245" s="15">
        <v>83.934353309138032</v>
      </c>
      <c r="E3245" s="15"/>
    </row>
    <row r="3246" spans="1:5" ht="15.75">
      <c r="A3246" s="16">
        <v>111.57178711429196</v>
      </c>
      <c r="B3246" s="15">
        <v>99.738400961575735</v>
      </c>
      <c r="C3246" s="15">
        <v>109.43877489783063</v>
      </c>
      <c r="D3246" s="15">
        <v>103.97675253390162</v>
      </c>
      <c r="E3246" s="15"/>
    </row>
    <row r="3247" spans="1:5" ht="15.75">
      <c r="A3247" s="16">
        <v>108.0453734549053</v>
      </c>
      <c r="B3247" s="15">
        <v>112.02489872935075</v>
      </c>
      <c r="C3247" s="15">
        <v>140.78151631600235</v>
      </c>
      <c r="D3247" s="15">
        <v>92.197847652420251</v>
      </c>
      <c r="E3247" s="15"/>
    </row>
    <row r="3248" spans="1:5" ht="15.75">
      <c r="A3248" s="16">
        <v>99.436585818813228</v>
      </c>
      <c r="B3248" s="15">
        <v>97.454527915721201</v>
      </c>
      <c r="C3248" s="15">
        <v>137.32308895294523</v>
      </c>
      <c r="D3248" s="15">
        <v>84.387610648695954</v>
      </c>
      <c r="E3248" s="15"/>
    </row>
    <row r="3249" spans="1:5" ht="15.75">
      <c r="A3249" s="16">
        <v>100.13382177434096</v>
      </c>
      <c r="B3249" s="15">
        <v>125.50744544222994</v>
      </c>
      <c r="C3249" s="15">
        <v>102.19510441024795</v>
      </c>
      <c r="D3249" s="15">
        <v>121.28011640039063</v>
      </c>
      <c r="E3249" s="15"/>
    </row>
    <row r="3250" spans="1:5" ht="15.75">
      <c r="A3250" s="16">
        <v>116.1293922691641</v>
      </c>
      <c r="B3250" s="15">
        <v>88.160323245068639</v>
      </c>
      <c r="C3250" s="15">
        <v>145.73594587409957</v>
      </c>
      <c r="D3250" s="15">
        <v>75.198043844727636</v>
      </c>
      <c r="E3250" s="15"/>
    </row>
    <row r="3251" spans="1:5" ht="15.75">
      <c r="A3251" s="16">
        <v>104.81861694487407</v>
      </c>
      <c r="B3251" s="15">
        <v>88.847752298767091</v>
      </c>
      <c r="C3251" s="15">
        <v>117.38675478279106</v>
      </c>
      <c r="D3251" s="15">
        <v>98.66177147762869</v>
      </c>
      <c r="E3251" s="15"/>
    </row>
    <row r="3252" spans="1:5" ht="15.75">
      <c r="A3252" s="16">
        <v>104.9372288513041</v>
      </c>
      <c r="B3252" s="15">
        <v>75.814870019831915</v>
      </c>
      <c r="C3252" s="15">
        <v>140.12952086665678</v>
      </c>
      <c r="D3252" s="15">
        <v>127.49903989231939</v>
      </c>
      <c r="E3252" s="15"/>
    </row>
    <row r="3253" spans="1:5" ht="15.75">
      <c r="A3253" s="16">
        <v>91.435376046524652</v>
      </c>
      <c r="B3253" s="15">
        <v>97.804281511548652</v>
      </c>
      <c r="C3253" s="15">
        <v>119.59248326042484</v>
      </c>
      <c r="D3253" s="15">
        <v>110.74972237185534</v>
      </c>
      <c r="E3253" s="15"/>
    </row>
    <row r="3254" spans="1:5" ht="15.75">
      <c r="A3254" s="16">
        <v>95.772654010977476</v>
      </c>
      <c r="B3254" s="15">
        <v>100.86688882308295</v>
      </c>
      <c r="C3254" s="15">
        <v>115.25238152720476</v>
      </c>
      <c r="D3254" s="15">
        <v>88.398491615242847</v>
      </c>
      <c r="E3254" s="15"/>
    </row>
    <row r="3255" spans="1:5" ht="15.75">
      <c r="A3255" s="16">
        <v>107.90519169780168</v>
      </c>
      <c r="B3255" s="15">
        <v>98.306911611138048</v>
      </c>
      <c r="C3255" s="15">
        <v>116.98783541900184</v>
      </c>
      <c r="D3255" s="15">
        <v>115.44662170849165</v>
      </c>
      <c r="E3255" s="15"/>
    </row>
    <row r="3256" spans="1:5" ht="15.75">
      <c r="A3256" s="16">
        <v>105.1334475466831</v>
      </c>
      <c r="B3256" s="15">
        <v>106.94756996136903</v>
      </c>
      <c r="C3256" s="15">
        <v>112.34955301123364</v>
      </c>
      <c r="D3256" s="15">
        <v>95.620585717546192</v>
      </c>
      <c r="E3256" s="15"/>
    </row>
    <row r="3257" spans="1:5" ht="15.75">
      <c r="A3257" s="16">
        <v>86.005135057240523</v>
      </c>
      <c r="B3257" s="15">
        <v>99.709156306664681</v>
      </c>
      <c r="C3257" s="15">
        <v>117.57381594651974</v>
      </c>
      <c r="D3257" s="15">
        <v>87.551278019793699</v>
      </c>
      <c r="E3257" s="15"/>
    </row>
    <row r="3258" spans="1:5" ht="15.75">
      <c r="A3258" s="16">
        <v>105.12075843204229</v>
      </c>
      <c r="B3258" s="15">
        <v>114.37189831005981</v>
      </c>
      <c r="C3258" s="15">
        <v>136.06002962976618</v>
      </c>
      <c r="D3258" s="15">
        <v>128.45015971161047</v>
      </c>
      <c r="E3258" s="15"/>
    </row>
    <row r="3259" spans="1:5" ht="15.75">
      <c r="A3259" s="16">
        <v>110.60078565006961</v>
      </c>
      <c r="B3259" s="15">
        <v>110.52105138563775</v>
      </c>
      <c r="C3259" s="15">
        <v>120.09530173484109</v>
      </c>
      <c r="D3259" s="15">
        <v>74.825673154498418</v>
      </c>
      <c r="E3259" s="15"/>
    </row>
    <row r="3260" spans="1:5" ht="15.75">
      <c r="A3260" s="16">
        <v>109.19780461191522</v>
      </c>
      <c r="B3260" s="15">
        <v>90.169331127077612</v>
      </c>
      <c r="C3260" s="15">
        <v>139.6159004497747</v>
      </c>
      <c r="D3260" s="15">
        <v>83.70175916946323</v>
      </c>
      <c r="E3260" s="15"/>
    </row>
    <row r="3261" spans="1:5" ht="15.75">
      <c r="A3261" s="16">
        <v>102.47364447636755</v>
      </c>
      <c r="B3261" s="15">
        <v>103.84602592743022</v>
      </c>
      <c r="C3261" s="15">
        <v>127.01724119702931</v>
      </c>
      <c r="D3261" s="15">
        <v>98.185730872592103</v>
      </c>
      <c r="E3261" s="15"/>
    </row>
    <row r="3262" spans="1:5" ht="15.75">
      <c r="A3262" s="16">
        <v>98.382441338662829</v>
      </c>
      <c r="B3262" s="15">
        <v>90.169013611762239</v>
      </c>
      <c r="C3262" s="15">
        <v>106.97227529292377</v>
      </c>
      <c r="D3262" s="15">
        <v>79.160095745299941</v>
      </c>
      <c r="E3262" s="15"/>
    </row>
    <row r="3263" spans="1:5" ht="15.75">
      <c r="A3263" s="16">
        <v>104.91425587364347</v>
      </c>
      <c r="B3263" s="15">
        <v>97.5069403068062</v>
      </c>
      <c r="C3263" s="15">
        <v>114.68376534739946</v>
      </c>
      <c r="D3263" s="15">
        <v>99.642475287089383</v>
      </c>
      <c r="E3263" s="15"/>
    </row>
    <row r="3264" spans="1:5" ht="15.75">
      <c r="A3264" s="16">
        <v>114.21020157266639</v>
      </c>
      <c r="B3264" s="15">
        <v>87.406151103670027</v>
      </c>
      <c r="C3264" s="15">
        <v>121.6740052087232</v>
      </c>
      <c r="D3264" s="15">
        <v>57.751219577630764</v>
      </c>
      <c r="E3264" s="15"/>
    </row>
    <row r="3265" spans="1:5" ht="15.75">
      <c r="A3265" s="16">
        <v>102.05549982163689</v>
      </c>
      <c r="B3265" s="15">
        <v>94.050017217091408</v>
      </c>
      <c r="C3265" s="15">
        <v>110.14899470891351</v>
      </c>
      <c r="D3265" s="15">
        <v>30.657859323559933</v>
      </c>
      <c r="E3265" s="15"/>
    </row>
    <row r="3266" spans="1:5" ht="15.75">
      <c r="A3266" s="16">
        <v>100.9377029553832</v>
      </c>
      <c r="B3266" s="15">
        <v>104.31842483246214</v>
      </c>
      <c r="C3266" s="15">
        <v>125.0979834561349</v>
      </c>
      <c r="D3266" s="15">
        <v>128.27488651041676</v>
      </c>
      <c r="E3266" s="15"/>
    </row>
    <row r="3267" spans="1:5" ht="15.75">
      <c r="A3267" s="16">
        <v>98.282331904817966</v>
      </c>
      <c r="B3267" s="15">
        <v>101.79926761532556</v>
      </c>
      <c r="C3267" s="15">
        <v>119.3649794893247</v>
      </c>
      <c r="D3267" s="15">
        <v>91.90432009925189</v>
      </c>
      <c r="E3267" s="15"/>
    </row>
    <row r="3268" spans="1:5" ht="15.75">
      <c r="A3268" s="16">
        <v>104.55797219964893</v>
      </c>
      <c r="B3268" s="15">
        <v>90.453907346818596</v>
      </c>
      <c r="C3268" s="15">
        <v>117.2701018101975</v>
      </c>
      <c r="D3268" s="15">
        <v>60.272507994801572</v>
      </c>
      <c r="E3268" s="15"/>
    </row>
    <row r="3269" spans="1:5" ht="15.75">
      <c r="A3269" s="16">
        <v>89.32072583710351</v>
      </c>
      <c r="B3269" s="15">
        <v>98.565721383954497</v>
      </c>
      <c r="C3269" s="15">
        <v>113.56431175781836</v>
      </c>
      <c r="D3269" s="15">
        <v>84.635543858615847</v>
      </c>
      <c r="E3269" s="15"/>
    </row>
    <row r="3270" spans="1:5" ht="15.75">
      <c r="A3270" s="16">
        <v>112.90099484819507</v>
      </c>
      <c r="B3270" s="15">
        <v>108.26323510503357</v>
      </c>
      <c r="C3270" s="15">
        <v>103.67987415529569</v>
      </c>
      <c r="D3270" s="15">
        <v>75.915310084360499</v>
      </c>
      <c r="E3270" s="15"/>
    </row>
    <row r="3271" spans="1:5" ht="15.75">
      <c r="A3271" s="16">
        <v>105.74596467339461</v>
      </c>
      <c r="B3271" s="15">
        <v>113.97643768919465</v>
      </c>
      <c r="C3271" s="15">
        <v>142.05698185253937</v>
      </c>
      <c r="D3271" s="15">
        <v>62.527582366220713</v>
      </c>
      <c r="E3271" s="15"/>
    </row>
    <row r="3272" spans="1:5" ht="15.75">
      <c r="A3272" s="16">
        <v>108.63784167813719</v>
      </c>
      <c r="B3272" s="15">
        <v>93.069009304122119</v>
      </c>
      <c r="C3272" s="15">
        <v>121.21571418189205</v>
      </c>
      <c r="D3272" s="15">
        <v>74.911746724018258</v>
      </c>
      <c r="E3272" s="15"/>
    </row>
    <row r="3273" spans="1:5" ht="15.75">
      <c r="A3273" s="16">
        <v>96.308165743386098</v>
      </c>
      <c r="B3273" s="15">
        <v>100.08481500142921</v>
      </c>
      <c r="C3273" s="15">
        <v>128.73174726715888</v>
      </c>
      <c r="D3273" s="15">
        <v>114.53053273854721</v>
      </c>
      <c r="E3273" s="15"/>
    </row>
    <row r="3274" spans="1:5" ht="15.75">
      <c r="A3274" s="16">
        <v>98.849983786527673</v>
      </c>
      <c r="B3274" s="15">
        <v>90.650248670419842</v>
      </c>
      <c r="C3274" s="15">
        <v>108.7103853654753</v>
      </c>
      <c r="D3274" s="15">
        <v>89.487641857181188</v>
      </c>
      <c r="E3274" s="15"/>
    </row>
    <row r="3275" spans="1:5" ht="15.75">
      <c r="A3275" s="16">
        <v>104.07785587813692</v>
      </c>
      <c r="B3275" s="15">
        <v>105.52478056857808</v>
      </c>
      <c r="C3275" s="15">
        <v>137.54039806068477</v>
      </c>
      <c r="D3275" s="15">
        <v>93.572668738039511</v>
      </c>
      <c r="E3275" s="15"/>
    </row>
    <row r="3276" spans="1:5" ht="15.75">
      <c r="A3276" s="16">
        <v>106.9549245394569</v>
      </c>
      <c r="B3276" s="15">
        <v>91.248389827035226</v>
      </c>
      <c r="C3276" s="15">
        <v>137.09204192372795</v>
      </c>
      <c r="D3276" s="15">
        <v>76.561599764721677</v>
      </c>
      <c r="E3276" s="15"/>
    </row>
    <row r="3277" spans="1:5" ht="15.75">
      <c r="A3277" s="16">
        <v>94.935082254158942</v>
      </c>
      <c r="B3277" s="15">
        <v>103.3851047086273</v>
      </c>
      <c r="C3277" s="15">
        <v>87.442341573000704</v>
      </c>
      <c r="D3277" s="15">
        <v>82.160379989238663</v>
      </c>
      <c r="E3277" s="15"/>
    </row>
    <row r="3278" spans="1:5" ht="15.75">
      <c r="A3278" s="16">
        <v>100.50699467905702</v>
      </c>
      <c r="B3278" s="15">
        <v>92.861152617564358</v>
      </c>
      <c r="C3278" s="15">
        <v>135.57097922819707</v>
      </c>
      <c r="D3278" s="15">
        <v>118.2545036027193</v>
      </c>
      <c r="E3278" s="15"/>
    </row>
    <row r="3279" spans="1:5" ht="15.75">
      <c r="A3279" s="16">
        <v>102.07600520184315</v>
      </c>
      <c r="B3279" s="15">
        <v>101.59403701229621</v>
      </c>
      <c r="C3279" s="15">
        <v>109.25345317020287</v>
      </c>
      <c r="D3279" s="15">
        <v>87.276954337431789</v>
      </c>
      <c r="E3279" s="15"/>
    </row>
    <row r="3280" spans="1:5" ht="15.75">
      <c r="A3280" s="16">
        <v>116.66882154620453</v>
      </c>
      <c r="B3280" s="15">
        <v>90.43097916410261</v>
      </c>
      <c r="C3280" s="15">
        <v>127.02516627599039</v>
      </c>
      <c r="D3280" s="15">
        <v>90.635232695893819</v>
      </c>
      <c r="E3280" s="15"/>
    </row>
    <row r="3281" spans="1:5" ht="15.75">
      <c r="A3281" s="16">
        <v>92.46141779701702</v>
      </c>
      <c r="B3281" s="15">
        <v>107.65638303650462</v>
      </c>
      <c r="C3281" s="15">
        <v>126.69765275021518</v>
      </c>
      <c r="D3281" s="15">
        <v>67.564007987391506</v>
      </c>
      <c r="E3281" s="15"/>
    </row>
    <row r="3282" spans="1:5" ht="15.75">
      <c r="A3282" s="16">
        <v>88.877497130999927</v>
      </c>
      <c r="B3282" s="15">
        <v>119.86363077102737</v>
      </c>
      <c r="C3282" s="15">
        <v>142.53038966524514</v>
      </c>
      <c r="D3282" s="15">
        <v>54.864909692929587</v>
      </c>
      <c r="E3282" s="15"/>
    </row>
    <row r="3283" spans="1:5" ht="15.75">
      <c r="A3283" s="16">
        <v>112.50771433811337</v>
      </c>
      <c r="B3283" s="15">
        <v>102.2189891203368</v>
      </c>
      <c r="C3283" s="15">
        <v>116.25253070548638</v>
      </c>
      <c r="D3283" s="15">
        <v>95.260066553584011</v>
      </c>
      <c r="E3283" s="15"/>
    </row>
    <row r="3284" spans="1:5" ht="15.75">
      <c r="A3284" s="16">
        <v>81.70112165428236</v>
      </c>
      <c r="B3284" s="15">
        <v>108.17331818126377</v>
      </c>
      <c r="C3284" s="15">
        <v>125.17927193477476</v>
      </c>
      <c r="D3284" s="15">
        <v>102.00990005674839</v>
      </c>
      <c r="E3284" s="15"/>
    </row>
    <row r="3285" spans="1:5" ht="15.75">
      <c r="A3285" s="16">
        <v>102.76191497292189</v>
      </c>
      <c r="B3285" s="15">
        <v>100.18271244809398</v>
      </c>
      <c r="C3285" s="15">
        <v>107.97994300890537</v>
      </c>
      <c r="D3285" s="15">
        <v>111.3996244311636</v>
      </c>
      <c r="E3285" s="15"/>
    </row>
    <row r="3286" spans="1:5" ht="15.75">
      <c r="A3286" s="16">
        <v>105.0406002338832</v>
      </c>
      <c r="B3286" s="15">
        <v>105.40354955845146</v>
      </c>
      <c r="C3286" s="15">
        <v>121.75090372028876</v>
      </c>
      <c r="D3286" s="15">
        <v>98.796286419064927</v>
      </c>
      <c r="E3286" s="15"/>
    </row>
    <row r="3287" spans="1:5" ht="15.75">
      <c r="A3287" s="16">
        <v>89.218176195805654</v>
      </c>
      <c r="B3287" s="15">
        <v>91.97632131316027</v>
      </c>
      <c r="C3287" s="15">
        <v>140.31465332056428</v>
      </c>
      <c r="D3287" s="15">
        <v>92.204126031140277</v>
      </c>
      <c r="E3287" s="15"/>
    </row>
    <row r="3288" spans="1:5" ht="15.75">
      <c r="A3288" s="16">
        <v>89.547710570747086</v>
      </c>
      <c r="B3288" s="15">
        <v>100.50996191978925</v>
      </c>
      <c r="C3288" s="15">
        <v>113.96731705230536</v>
      </c>
      <c r="D3288" s="15">
        <v>104.24433172159411</v>
      </c>
      <c r="E3288" s="15"/>
    </row>
    <row r="3289" spans="1:5" ht="15.75">
      <c r="A3289" s="16">
        <v>98.602666985050291</v>
      </c>
      <c r="B3289" s="15">
        <v>92.166907252908459</v>
      </c>
      <c r="C3289" s="15">
        <v>128.03337494702873</v>
      </c>
      <c r="D3289" s="15">
        <v>62.697871044923659</v>
      </c>
      <c r="E3289" s="15"/>
    </row>
    <row r="3290" spans="1:5" ht="15.75">
      <c r="A3290" s="16">
        <v>99.999322908337263</v>
      </c>
      <c r="B3290" s="15">
        <v>93.596183065591276</v>
      </c>
      <c r="C3290" s="15">
        <v>137.93147554270604</v>
      </c>
      <c r="D3290" s="15">
        <v>97.168028970293108</v>
      </c>
      <c r="E3290" s="15"/>
    </row>
    <row r="3291" spans="1:5" ht="15.75">
      <c r="A3291" s="16">
        <v>95.805273721458661</v>
      </c>
      <c r="B3291" s="15">
        <v>115.93270046032558</v>
      </c>
      <c r="C3291" s="15">
        <v>119.66765305942886</v>
      </c>
      <c r="D3291" s="15">
        <v>69.185812578757577</v>
      </c>
      <c r="E3291" s="15"/>
    </row>
    <row r="3292" spans="1:5" ht="15.75">
      <c r="A3292" s="16">
        <v>113.71296645780262</v>
      </c>
      <c r="B3292" s="15">
        <v>125.74060884180085</v>
      </c>
      <c r="C3292" s="15">
        <v>143.57433322076076</v>
      </c>
      <c r="D3292" s="15">
        <v>86.043627681851831</v>
      </c>
      <c r="E3292" s="15"/>
    </row>
    <row r="3293" spans="1:5" ht="15.75">
      <c r="A3293" s="16">
        <v>92.425592427423453</v>
      </c>
      <c r="B3293" s="15">
        <v>123.51833855712471</v>
      </c>
      <c r="C3293" s="15">
        <v>160.49407413473773</v>
      </c>
      <c r="D3293" s="15">
        <v>75.899257987578039</v>
      </c>
      <c r="E3293" s="15"/>
    </row>
    <row r="3294" spans="1:5" ht="15.75">
      <c r="A3294" s="16">
        <v>100.26416775244797</v>
      </c>
      <c r="B3294" s="15">
        <v>105.84242709632576</v>
      </c>
      <c r="C3294" s="15">
        <v>124.86540908188317</v>
      </c>
      <c r="D3294" s="15">
        <v>83.957774145920894</v>
      </c>
      <c r="E3294" s="15"/>
    </row>
    <row r="3295" spans="1:5" ht="15.75">
      <c r="A3295" s="16">
        <v>100.65178373245089</v>
      </c>
      <c r="B3295" s="15">
        <v>89.09300288698887</v>
      </c>
      <c r="C3295" s="15">
        <v>133.92070455700491</v>
      </c>
      <c r="D3295" s="15">
        <v>107.02731643431775</v>
      </c>
      <c r="E3295" s="15"/>
    </row>
    <row r="3296" spans="1:5" ht="15.75">
      <c r="A3296" s="16">
        <v>115.53189530156374</v>
      </c>
      <c r="B3296" s="15">
        <v>103.50010759896691</v>
      </c>
      <c r="C3296" s="15">
        <v>148.04228895923757</v>
      </c>
      <c r="D3296" s="15">
        <v>93.330286950197205</v>
      </c>
      <c r="E3296" s="15"/>
    </row>
    <row r="3297" spans="1:5" ht="15.75">
      <c r="A3297" s="16">
        <v>99.751637374600932</v>
      </c>
      <c r="B3297" s="15">
        <v>99.606393119421455</v>
      </c>
      <c r="C3297" s="15">
        <v>132.35592841673451</v>
      </c>
      <c r="D3297" s="15">
        <v>88.946146599488429</v>
      </c>
      <c r="E3297" s="15"/>
    </row>
    <row r="3298" spans="1:5" ht="15.75">
      <c r="A3298" s="16">
        <v>101.21724950469115</v>
      </c>
      <c r="B3298" s="15">
        <v>110.16106554877183</v>
      </c>
      <c r="C3298" s="15">
        <v>111.50858757929996</v>
      </c>
      <c r="D3298" s="15">
        <v>112.78018179203855</v>
      </c>
      <c r="E3298" s="15"/>
    </row>
    <row r="3299" spans="1:5" ht="15.75">
      <c r="A3299" s="16">
        <v>108.31444803776549</v>
      </c>
      <c r="B3299" s="15">
        <v>115.98834378933134</v>
      </c>
      <c r="C3299" s="15">
        <v>131.85841748893381</v>
      </c>
      <c r="D3299" s="15">
        <v>89.312590510820655</v>
      </c>
      <c r="E3299" s="15"/>
    </row>
    <row r="3300" spans="1:5" ht="15.75">
      <c r="A3300" s="16">
        <v>105.57991019306314</v>
      </c>
      <c r="B3300" s="15">
        <v>119.57504099163998</v>
      </c>
      <c r="C3300" s="15">
        <v>115.86544455312833</v>
      </c>
      <c r="D3300" s="15">
        <v>116.33699217356366</v>
      </c>
      <c r="E3300" s="15"/>
    </row>
    <row r="3301" spans="1:5" ht="15.75">
      <c r="A3301" s="16">
        <v>94.061440748879477</v>
      </c>
      <c r="B3301" s="15">
        <v>71.420523434801453</v>
      </c>
      <c r="C3301" s="15">
        <v>121.48446323982967</v>
      </c>
      <c r="D3301" s="15">
        <v>104.76478639157563</v>
      </c>
      <c r="E3301" s="15"/>
    </row>
    <row r="3302" spans="1:5" ht="15.75">
      <c r="A3302" s="16">
        <v>93.563759946823666</v>
      </c>
      <c r="B3302" s="15">
        <v>118.97346155280388</v>
      </c>
      <c r="C3302" s="15">
        <v>123.77222465386808</v>
      </c>
      <c r="D3302" s="15">
        <v>68.55736871151521</v>
      </c>
      <c r="E3302" s="15"/>
    </row>
    <row r="3303" spans="1:5" ht="15.75">
      <c r="A3303" s="16">
        <v>88.784073668057317</v>
      </c>
      <c r="B3303" s="15">
        <v>109.87127858800818</v>
      </c>
      <c r="C3303" s="15">
        <v>122.06266905906773</v>
      </c>
      <c r="D3303" s="15">
        <v>88.1457351182803</v>
      </c>
      <c r="E3303" s="15"/>
    </row>
    <row r="3304" spans="1:5" ht="15.75">
      <c r="A3304" s="16">
        <v>109.35023140260682</v>
      </c>
      <c r="B3304" s="15">
        <v>104.11747681062025</v>
      </c>
      <c r="C3304" s="15">
        <v>110.55376708276867</v>
      </c>
      <c r="D3304" s="15">
        <v>77.277000050321476</v>
      </c>
      <c r="E3304" s="15"/>
    </row>
    <row r="3305" spans="1:5" ht="15.75">
      <c r="A3305" s="16">
        <v>80.582413737437264</v>
      </c>
      <c r="B3305" s="15">
        <v>100.31003429106136</v>
      </c>
      <c r="C3305" s="15">
        <v>105.78266815455208</v>
      </c>
      <c r="D3305" s="15">
        <v>111.9299262973982</v>
      </c>
      <c r="E3305" s="15"/>
    </row>
    <row r="3306" spans="1:5" ht="15.75">
      <c r="A3306" s="16">
        <v>107.80557652677771</v>
      </c>
      <c r="B3306" s="15">
        <v>104.79209860762353</v>
      </c>
      <c r="C3306" s="15">
        <v>96.115167936039825</v>
      </c>
      <c r="D3306" s="15">
        <v>83.129636001592644</v>
      </c>
      <c r="E3306" s="15"/>
    </row>
    <row r="3307" spans="1:5" ht="15.75">
      <c r="A3307" s="16">
        <v>106.04404428517569</v>
      </c>
      <c r="B3307" s="15">
        <v>77.724162181544898</v>
      </c>
      <c r="C3307" s="15">
        <v>127.04414576260206</v>
      </c>
      <c r="D3307" s="15">
        <v>87.785597637127921</v>
      </c>
      <c r="E3307" s="15"/>
    </row>
    <row r="3308" spans="1:5" ht="15.75">
      <c r="A3308" s="16">
        <v>91.090048888366937</v>
      </c>
      <c r="B3308" s="15">
        <v>102.05100799334446</v>
      </c>
      <c r="C3308" s="15">
        <v>101.14075837890937</v>
      </c>
      <c r="D3308" s="15">
        <v>75.963752785560246</v>
      </c>
      <c r="E3308" s="15"/>
    </row>
    <row r="3309" spans="1:5" ht="15.75">
      <c r="A3309" s="16">
        <v>96.772052652431739</v>
      </c>
      <c r="B3309" s="15">
        <v>95.376155760908432</v>
      </c>
      <c r="C3309" s="15">
        <v>128.3599254801743</v>
      </c>
      <c r="D3309" s="15">
        <v>78.126448223804346</v>
      </c>
      <c r="E3309" s="15"/>
    </row>
    <row r="3310" spans="1:5" ht="15.75">
      <c r="A3310" s="16">
        <v>85.884919254118586</v>
      </c>
      <c r="B3310" s="15">
        <v>94.256085996681804</v>
      </c>
      <c r="C3310" s="15">
        <v>165.89145318551459</v>
      </c>
      <c r="D3310" s="15">
        <v>72.65358093321197</v>
      </c>
      <c r="E3310" s="15"/>
    </row>
    <row r="3311" spans="1:5" ht="15.75">
      <c r="A3311" s="16">
        <v>107.19938979980839</v>
      </c>
      <c r="B3311" s="15">
        <v>108.66606341094212</v>
      </c>
      <c r="C3311" s="15">
        <v>118.82270907762518</v>
      </c>
      <c r="D3311" s="15">
        <v>45.970455107584485</v>
      </c>
      <c r="E3311" s="15"/>
    </row>
    <row r="3312" spans="1:5" ht="15.75">
      <c r="A3312" s="16">
        <v>106.98131350540621</v>
      </c>
      <c r="B3312" s="15">
        <v>101.23303425277754</v>
      </c>
      <c r="C3312" s="15">
        <v>109.5156178647926</v>
      </c>
      <c r="D3312" s="15">
        <v>82.063049085354578</v>
      </c>
      <c r="E3312" s="15"/>
    </row>
    <row r="3313" spans="1:5" ht="15.75">
      <c r="A3313" s="16">
        <v>103.70619480980849</v>
      </c>
      <c r="B3313" s="15">
        <v>102.43856735423265</v>
      </c>
      <c r="C3313" s="15">
        <v>135.67184443582505</v>
      </c>
      <c r="D3313" s="15">
        <v>93.718626548826478</v>
      </c>
      <c r="E3313" s="15"/>
    </row>
    <row r="3314" spans="1:5" ht="15.75">
      <c r="A3314" s="16">
        <v>87.396881909120339</v>
      </c>
      <c r="B3314" s="15">
        <v>117.52212640150219</v>
      </c>
      <c r="C3314" s="15">
        <v>80.788163278532465</v>
      </c>
      <c r="D3314" s="15">
        <v>74.033114538940481</v>
      </c>
      <c r="E3314" s="15"/>
    </row>
    <row r="3315" spans="1:5" ht="15.75">
      <c r="A3315" s="16">
        <v>94.76784333529622</v>
      </c>
      <c r="B3315" s="15">
        <v>114.57384007429141</v>
      </c>
      <c r="C3315" s="15">
        <v>118.29447301020082</v>
      </c>
      <c r="D3315" s="15">
        <v>99.043959914047264</v>
      </c>
      <c r="E3315" s="15"/>
    </row>
    <row r="3316" spans="1:5" ht="15.75">
      <c r="A3316" s="16">
        <v>83.625354396565399</v>
      </c>
      <c r="B3316" s="15">
        <v>98.640755895792154</v>
      </c>
      <c r="C3316" s="15">
        <v>110.60326105843501</v>
      </c>
      <c r="D3316" s="15">
        <v>79.947028183033808</v>
      </c>
      <c r="E3316" s="15"/>
    </row>
    <row r="3317" spans="1:5" ht="15.75">
      <c r="A3317" s="16">
        <v>75.253077382092215</v>
      </c>
      <c r="B3317" s="15">
        <v>75.625005893988373</v>
      </c>
      <c r="C3317" s="15">
        <v>107.42479256837214</v>
      </c>
      <c r="D3317" s="15">
        <v>122.95375065534699</v>
      </c>
      <c r="E3317" s="15"/>
    </row>
    <row r="3318" spans="1:5" ht="15.75">
      <c r="A3318" s="16">
        <v>92.283257013497177</v>
      </c>
      <c r="B3318" s="15">
        <v>125.45308839552263</v>
      </c>
      <c r="C3318" s="15">
        <v>147.32460971058572</v>
      </c>
      <c r="D3318" s="15">
        <v>120.46123533810373</v>
      </c>
      <c r="E3318" s="15"/>
    </row>
    <row r="3319" spans="1:5" ht="15.75">
      <c r="A3319" s="16">
        <v>92.604833480868365</v>
      </c>
      <c r="B3319" s="15">
        <v>85.201562136410303</v>
      </c>
      <c r="C3319" s="15">
        <v>119.14636505273393</v>
      </c>
      <c r="D3319" s="15">
        <v>90.033166611453908</v>
      </c>
      <c r="E3319" s="15"/>
    </row>
    <row r="3320" spans="1:5" ht="15.75">
      <c r="A3320" s="16">
        <v>88.628001504679332</v>
      </c>
      <c r="B3320" s="15">
        <v>119.94375225007161</v>
      </c>
      <c r="C3320" s="15">
        <v>125.29508387991086</v>
      </c>
      <c r="D3320" s="15">
        <v>86.15281754146622</v>
      </c>
      <c r="E3320" s="15"/>
    </row>
    <row r="3321" spans="1:5" ht="15.75">
      <c r="A3321" s="16">
        <v>105.83923721234214</v>
      </c>
      <c r="B3321" s="15">
        <v>102.46204607290679</v>
      </c>
      <c r="C3321" s="15">
        <v>108.86728515322943</v>
      </c>
      <c r="D3321" s="15">
        <v>87.010086657562624</v>
      </c>
      <c r="E3321" s="15"/>
    </row>
    <row r="3322" spans="1:5" ht="15.75">
      <c r="A3322" s="16">
        <v>105.38565224596255</v>
      </c>
      <c r="B3322" s="15">
        <v>87.771625912159834</v>
      </c>
      <c r="C3322" s="15">
        <v>133.63583399195136</v>
      </c>
      <c r="D3322" s="15">
        <v>101.43760170536211</v>
      </c>
      <c r="E3322" s="15"/>
    </row>
    <row r="3323" spans="1:5" ht="15.75">
      <c r="A3323" s="16">
        <v>77.292450319140471</v>
      </c>
      <c r="B3323" s="15">
        <v>105.26708844833479</v>
      </c>
      <c r="C3323" s="15">
        <v>135.24990336671863</v>
      </c>
      <c r="D3323" s="15">
        <v>74.96389812258144</v>
      </c>
      <c r="E3323" s="15"/>
    </row>
    <row r="3324" spans="1:5" ht="15.75">
      <c r="A3324" s="16">
        <v>103.74328712661054</v>
      </c>
      <c r="B3324" s="15">
        <v>92.103393799141031</v>
      </c>
      <c r="C3324" s="15">
        <v>131.56517807570935</v>
      </c>
      <c r="D3324" s="15">
        <v>108.44530959909662</v>
      </c>
      <c r="E3324" s="15"/>
    </row>
    <row r="3325" spans="1:5" ht="15.75">
      <c r="A3325" s="16">
        <v>101.3260655109093</v>
      </c>
      <c r="B3325" s="15">
        <v>90.015805625034773</v>
      </c>
      <c r="C3325" s="15">
        <v>127.76446839718005</v>
      </c>
      <c r="D3325" s="15">
        <v>81.042466332667118</v>
      </c>
      <c r="E3325" s="15"/>
    </row>
    <row r="3326" spans="1:5" ht="15.75">
      <c r="A3326" s="16">
        <v>76.159762247817753</v>
      </c>
      <c r="B3326" s="15">
        <v>104.89028771224298</v>
      </c>
      <c r="C3326" s="15">
        <v>132.8064350433408</v>
      </c>
      <c r="D3326" s="15">
        <v>96.49293713298448</v>
      </c>
      <c r="E3326" s="15"/>
    </row>
    <row r="3327" spans="1:5" ht="15.75">
      <c r="A3327" s="16">
        <v>106.78887297695496</v>
      </c>
      <c r="B3327" s="15">
        <v>100.20354860637894</v>
      </c>
      <c r="C3327" s="15">
        <v>106.89875663866246</v>
      </c>
      <c r="D3327" s="15">
        <v>107.34333342126092</v>
      </c>
      <c r="E3327" s="15"/>
    </row>
    <row r="3328" spans="1:5" ht="15.75">
      <c r="A3328" s="16">
        <v>103.33191537518474</v>
      </c>
      <c r="B3328" s="15">
        <v>86.278643147926459</v>
      </c>
      <c r="C3328" s="15">
        <v>129.81432648090276</v>
      </c>
      <c r="D3328" s="15">
        <v>91.762296796196097</v>
      </c>
      <c r="E3328" s="15"/>
    </row>
    <row r="3329" spans="1:5" ht="15.75">
      <c r="A3329" s="16">
        <v>101.05753719520862</v>
      </c>
      <c r="B3329" s="15">
        <v>112.26192394767622</v>
      </c>
      <c r="C3329" s="15">
        <v>105.84992802916418</v>
      </c>
      <c r="D3329" s="15">
        <v>106.43581470711752</v>
      </c>
      <c r="E3329" s="15"/>
    </row>
    <row r="3330" spans="1:5" ht="15.75">
      <c r="A3330" s="16">
        <v>99.587343682321716</v>
      </c>
      <c r="B3330" s="15">
        <v>90.717303684135686</v>
      </c>
      <c r="C3330" s="15">
        <v>118.20334647160848</v>
      </c>
      <c r="D3330" s="15">
        <v>123.48105572099257</v>
      </c>
      <c r="E3330" s="15"/>
    </row>
    <row r="3331" spans="1:5" ht="15.75">
      <c r="A3331" s="16">
        <v>103.32958405203954</v>
      </c>
      <c r="B3331" s="15">
        <v>73.878999011049018</v>
      </c>
      <c r="C3331" s="15">
        <v>99.13584741054251</v>
      </c>
      <c r="D3331" s="15">
        <v>136.92293564540705</v>
      </c>
      <c r="E3331" s="15"/>
    </row>
    <row r="3332" spans="1:5" ht="15.75">
      <c r="A3332" s="16">
        <v>111.55882907244177</v>
      </c>
      <c r="B3332" s="15">
        <v>96.644350609329877</v>
      </c>
      <c r="C3332" s="15">
        <v>164.96277790645877</v>
      </c>
      <c r="D3332" s="15">
        <v>136.10209755487404</v>
      </c>
      <c r="E3332" s="15"/>
    </row>
    <row r="3333" spans="1:5" ht="15.75">
      <c r="A3333" s="16">
        <v>96.025954044284845</v>
      </c>
      <c r="B3333" s="15">
        <v>111.12595887491352</v>
      </c>
      <c r="C3333" s="15">
        <v>106.65208266502759</v>
      </c>
      <c r="D3333" s="15">
        <v>77.981220098627091</v>
      </c>
      <c r="E3333" s="15"/>
    </row>
    <row r="3334" spans="1:5" ht="15.75">
      <c r="A3334" s="16">
        <v>121.15907695255714</v>
      </c>
      <c r="B3334" s="15">
        <v>83.929303482284467</v>
      </c>
      <c r="C3334" s="15">
        <v>143.5390584893014</v>
      </c>
      <c r="D3334" s="15">
        <v>102.99215687292076</v>
      </c>
      <c r="E3334" s="15"/>
    </row>
    <row r="3335" spans="1:5" ht="15.75">
      <c r="A3335" s="16">
        <v>98.672242182635728</v>
      </c>
      <c r="B3335" s="15">
        <v>103.49466738072124</v>
      </c>
      <c r="C3335" s="15">
        <v>125.15999401231284</v>
      </c>
      <c r="D3335" s="15">
        <v>78.929172829055005</v>
      </c>
      <c r="E3335" s="15"/>
    </row>
    <row r="3336" spans="1:5" ht="15.75">
      <c r="A3336" s="16">
        <v>98.055524708121311</v>
      </c>
      <c r="B3336" s="15">
        <v>100.51717752700142</v>
      </c>
      <c r="C3336" s="15">
        <v>95.403715046364823</v>
      </c>
      <c r="D3336" s="15">
        <v>99.436640198183568</v>
      </c>
      <c r="E3336" s="15"/>
    </row>
    <row r="3337" spans="1:5" ht="15.75">
      <c r="A3337" s="16">
        <v>104.29678986179738</v>
      </c>
      <c r="B3337" s="15">
        <v>81.869330734923551</v>
      </c>
      <c r="C3337" s="15">
        <v>135.3293783852564</v>
      </c>
      <c r="D3337" s="15">
        <v>87.341111574949082</v>
      </c>
      <c r="E3337" s="15"/>
    </row>
    <row r="3338" spans="1:5" ht="15.75">
      <c r="A3338" s="16">
        <v>100.64678538259955</v>
      </c>
      <c r="B3338" s="15">
        <v>108.26503876083962</v>
      </c>
      <c r="C3338" s="15">
        <v>120.04620337496021</v>
      </c>
      <c r="D3338" s="15">
        <v>66.715653020656873</v>
      </c>
      <c r="E3338" s="15"/>
    </row>
    <row r="3339" spans="1:5" ht="15.75">
      <c r="A3339" s="16">
        <v>82.874311602500939</v>
      </c>
      <c r="B3339" s="15">
        <v>101.67123062644237</v>
      </c>
      <c r="C3339" s="15">
        <v>160.92430274392768</v>
      </c>
      <c r="D3339" s="15">
        <v>71.384858220403657</v>
      </c>
      <c r="E3339" s="15"/>
    </row>
    <row r="3340" spans="1:5" ht="15.75">
      <c r="A3340" s="16">
        <v>102.51764457453874</v>
      </c>
      <c r="B3340" s="15">
        <v>128.67931259331158</v>
      </c>
      <c r="C3340" s="15">
        <v>120.14015204093766</v>
      </c>
      <c r="D3340" s="15">
        <v>76.718495160241673</v>
      </c>
      <c r="E3340" s="15"/>
    </row>
    <row r="3341" spans="1:5" ht="15.75">
      <c r="A3341" s="16">
        <v>94.160391517510789</v>
      </c>
      <c r="B3341" s="15">
        <v>103.98152768329396</v>
      </c>
      <c r="C3341" s="15">
        <v>128.44499139300183</v>
      </c>
      <c r="D3341" s="15">
        <v>73.945537398407168</v>
      </c>
      <c r="E3341" s="15"/>
    </row>
    <row r="3342" spans="1:5" ht="15.75">
      <c r="A3342" s="16">
        <v>99.456060292345683</v>
      </c>
      <c r="B3342" s="15">
        <v>88.735815120207917</v>
      </c>
      <c r="C3342" s="15">
        <v>99.230365545514587</v>
      </c>
      <c r="D3342" s="15">
        <v>119.26962481834948</v>
      </c>
      <c r="E3342" s="15"/>
    </row>
    <row r="3343" spans="1:5" ht="15.75">
      <c r="A3343" s="16">
        <v>109.76425784003254</v>
      </c>
      <c r="B3343" s="15">
        <v>104.62727991663314</v>
      </c>
      <c r="C3343" s="15">
        <v>122.7819349874494</v>
      </c>
      <c r="D3343" s="15">
        <v>83.823175843184572</v>
      </c>
      <c r="E3343" s="15"/>
    </row>
    <row r="3344" spans="1:5" ht="15.75">
      <c r="A3344" s="16">
        <v>82.993048222994048</v>
      </c>
      <c r="B3344" s="15">
        <v>99.823677725885318</v>
      </c>
      <c r="C3344" s="15">
        <v>124.90426237352494</v>
      </c>
      <c r="D3344" s="15">
        <v>73.833546878665857</v>
      </c>
      <c r="E3344" s="15"/>
    </row>
    <row r="3345" spans="1:5" ht="15.75">
      <c r="A3345" s="16">
        <v>98.737950658181717</v>
      </c>
      <c r="B3345" s="15">
        <v>114.40253461046836</v>
      </c>
      <c r="C3345" s="15">
        <v>117.34024701440262</v>
      </c>
      <c r="D3345" s="15">
        <v>99.893517661860187</v>
      </c>
      <c r="E3345" s="15"/>
    </row>
    <row r="3346" spans="1:5" ht="15.75">
      <c r="A3346" s="16">
        <v>102.76202575327034</v>
      </c>
      <c r="B3346" s="15">
        <v>104.34387139151227</v>
      </c>
      <c r="C3346" s="15">
        <v>97.469234834596818</v>
      </c>
      <c r="D3346" s="15">
        <v>134.38282350271038</v>
      </c>
      <c r="E3346" s="15"/>
    </row>
    <row r="3347" spans="1:5" ht="15.75">
      <c r="A3347" s="16">
        <v>96.352491371226279</v>
      </c>
      <c r="B3347" s="15">
        <v>98.455491068824585</v>
      </c>
      <c r="C3347" s="15">
        <v>84.950047395471984</v>
      </c>
      <c r="D3347" s="15">
        <v>70.349494149616021</v>
      </c>
      <c r="E3347" s="15"/>
    </row>
    <row r="3348" spans="1:5" ht="15.75">
      <c r="A3348" s="16">
        <v>88.147860115617505</v>
      </c>
      <c r="B3348" s="15">
        <v>81.560248592074913</v>
      </c>
      <c r="C3348" s="15">
        <v>138.32997677992012</v>
      </c>
      <c r="D3348" s="15">
        <v>93.771655979173829</v>
      </c>
      <c r="E3348" s="15"/>
    </row>
    <row r="3349" spans="1:5" ht="15.75">
      <c r="A3349" s="16">
        <v>115.01942606057582</v>
      </c>
      <c r="B3349" s="15">
        <v>110.74575623431429</v>
      </c>
      <c r="C3349" s="15">
        <v>147.66064328066477</v>
      </c>
      <c r="D3349" s="15">
        <v>53.109744500522993</v>
      </c>
      <c r="E3349" s="15"/>
    </row>
    <row r="3350" spans="1:5" ht="15.75">
      <c r="A3350" s="16">
        <v>94.890954887239332</v>
      </c>
      <c r="B3350" s="15">
        <v>73.797936995453028</v>
      </c>
      <c r="C3350" s="15">
        <v>127.66276774008247</v>
      </c>
      <c r="D3350" s="15">
        <v>103.04551184095203</v>
      </c>
      <c r="E3350" s="15"/>
    </row>
    <row r="3351" spans="1:5" ht="15.75">
      <c r="A3351" s="16">
        <v>95.547784664609026</v>
      </c>
      <c r="B3351" s="15">
        <v>86.471807527777855</v>
      </c>
      <c r="C3351" s="15">
        <v>118.441822232802</v>
      </c>
      <c r="D3351" s="15">
        <v>114.80961475564868</v>
      </c>
      <c r="E3351" s="15"/>
    </row>
    <row r="3352" spans="1:5" ht="15.75">
      <c r="A3352" s="16">
        <v>99.289317379066233</v>
      </c>
      <c r="B3352" s="15">
        <v>107.39309766501606</v>
      </c>
      <c r="C3352" s="15">
        <v>115.96754983120263</v>
      </c>
      <c r="D3352" s="15">
        <v>92.660978718788556</v>
      </c>
      <c r="E3352" s="15"/>
    </row>
    <row r="3353" spans="1:5" ht="15.75">
      <c r="A3353" s="16">
        <v>76.2050951811716</v>
      </c>
      <c r="B3353" s="15">
        <v>110.23918915697664</v>
      </c>
      <c r="C3353" s="15">
        <v>147.9113478264992</v>
      </c>
      <c r="D3353" s="15">
        <v>109.75782486943899</v>
      </c>
      <c r="E3353" s="15"/>
    </row>
    <row r="3354" spans="1:5" ht="15.75">
      <c r="A3354" s="16">
        <v>95.142211235162222</v>
      </c>
      <c r="B3354" s="15">
        <v>84.22072748633127</v>
      </c>
      <c r="C3354" s="15">
        <v>124.0334267563469</v>
      </c>
      <c r="D3354" s="15">
        <v>95.64387106391905</v>
      </c>
      <c r="E3354" s="15"/>
    </row>
    <row r="3355" spans="1:5" ht="15.75">
      <c r="A3355" s="16">
        <v>120.40091772539654</v>
      </c>
      <c r="B3355" s="15">
        <v>101.18592810355267</v>
      </c>
      <c r="C3355" s="15">
        <v>119.09680853597706</v>
      </c>
      <c r="D3355" s="15">
        <v>59.10377392499413</v>
      </c>
      <c r="E3355" s="15"/>
    </row>
    <row r="3356" spans="1:5" ht="15.75">
      <c r="A3356" s="16">
        <v>87.713675757589726</v>
      </c>
      <c r="B3356" s="15">
        <v>93.179641036618932</v>
      </c>
      <c r="C3356" s="15">
        <v>141.40002967767487</v>
      </c>
      <c r="D3356" s="15">
        <v>82.473861828339068</v>
      </c>
      <c r="E3356" s="15"/>
    </row>
    <row r="3357" spans="1:5" ht="15.75">
      <c r="A3357" s="16">
        <v>99.373212038562997</v>
      </c>
      <c r="B3357" s="15">
        <v>82.282837652689977</v>
      </c>
      <c r="C3357" s="15">
        <v>147.30976871826442</v>
      </c>
      <c r="D3357" s="15">
        <v>81.462337992752509</v>
      </c>
      <c r="E3357" s="15"/>
    </row>
    <row r="3358" spans="1:5" ht="15.75">
      <c r="A3358" s="16">
        <v>94.003478712215838</v>
      </c>
      <c r="B3358" s="15">
        <v>109.19933552586372</v>
      </c>
      <c r="C3358" s="15">
        <v>131.97062118684357</v>
      </c>
      <c r="D3358" s="15">
        <v>87.73955108592304</v>
      </c>
      <c r="E3358" s="15"/>
    </row>
    <row r="3359" spans="1:5" ht="15.75">
      <c r="A3359" s="16">
        <v>102.02062668859071</v>
      </c>
      <c r="B3359" s="15">
        <v>86.950157099698799</v>
      </c>
      <c r="C3359" s="15">
        <v>137.40171191441277</v>
      </c>
      <c r="D3359" s="15">
        <v>96.281940082042183</v>
      </c>
      <c r="E3359" s="15"/>
    </row>
    <row r="3360" spans="1:5" ht="15.75">
      <c r="A3360" s="16">
        <v>99.168675678049567</v>
      </c>
      <c r="B3360" s="15">
        <v>83.057971721649437</v>
      </c>
      <c r="C3360" s="15">
        <v>135.96450539856733</v>
      </c>
      <c r="D3360" s="15">
        <v>66.635151485235156</v>
      </c>
      <c r="E3360" s="15"/>
    </row>
    <row r="3361" spans="1:5" ht="15.75">
      <c r="A3361" s="16">
        <v>87.627831655402133</v>
      </c>
      <c r="B3361" s="15">
        <v>110.77330553903266</v>
      </c>
      <c r="C3361" s="15">
        <v>127.93015810658517</v>
      </c>
      <c r="D3361" s="15">
        <v>119.75764854748263</v>
      </c>
      <c r="E3361" s="15"/>
    </row>
    <row r="3362" spans="1:5" ht="15.75">
      <c r="A3362" s="16">
        <v>82.79573106495377</v>
      </c>
      <c r="B3362" s="15">
        <v>105.75214514441313</v>
      </c>
      <c r="C3362" s="15">
        <v>93.215835309996464</v>
      </c>
      <c r="D3362" s="15">
        <v>105.57205456098586</v>
      </c>
      <c r="E3362" s="15"/>
    </row>
    <row r="3363" spans="1:5" ht="15.75">
      <c r="A3363" s="16">
        <v>95.036410252509995</v>
      </c>
      <c r="B3363" s="15">
        <v>112.44676900321906</v>
      </c>
      <c r="C3363" s="15">
        <v>120.34467991572342</v>
      </c>
      <c r="D3363" s="15">
        <v>108.54102903281273</v>
      </c>
      <c r="E3363" s="15"/>
    </row>
    <row r="3364" spans="1:5" ht="15.75">
      <c r="A3364" s="16">
        <v>101.90558798249185</v>
      </c>
      <c r="B3364" s="15">
        <v>93.999462618205598</v>
      </c>
      <c r="C3364" s="15">
        <v>106.51904982757401</v>
      </c>
      <c r="D3364" s="15">
        <v>88.172199961155684</v>
      </c>
      <c r="E3364" s="15"/>
    </row>
    <row r="3365" spans="1:5" ht="15.75">
      <c r="A3365" s="16">
        <v>87.107410115129369</v>
      </c>
      <c r="B3365" s="15">
        <v>95.382289084858485</v>
      </c>
      <c r="C3365" s="15">
        <v>125.74894786806681</v>
      </c>
      <c r="D3365" s="15">
        <v>119.13928100350404</v>
      </c>
      <c r="E3365" s="15"/>
    </row>
    <row r="3366" spans="1:5" ht="15.75">
      <c r="A3366" s="16">
        <v>99.087056649074157</v>
      </c>
      <c r="B3366" s="15">
        <v>101.90258022681178</v>
      </c>
      <c r="C3366" s="15">
        <v>132.80169417701018</v>
      </c>
      <c r="D3366" s="15">
        <v>80.6291779636922</v>
      </c>
      <c r="E3366" s="15"/>
    </row>
    <row r="3367" spans="1:5" ht="15.75">
      <c r="A3367" s="16">
        <v>96.858554053090984</v>
      </c>
      <c r="B3367" s="15">
        <v>101.96832156228766</v>
      </c>
      <c r="C3367" s="15">
        <v>115.69335037055453</v>
      </c>
      <c r="D3367" s="15">
        <v>67.910176690452317</v>
      </c>
      <c r="E3367" s="15"/>
    </row>
    <row r="3368" spans="1:5" ht="15.75">
      <c r="A3368" s="16">
        <v>104.37787421049052</v>
      </c>
      <c r="B3368" s="15">
        <v>102.9562892976287</v>
      </c>
      <c r="C3368" s="15">
        <v>128.02246610576731</v>
      </c>
      <c r="D3368" s="15">
        <v>117.08562556683546</v>
      </c>
      <c r="E3368" s="15"/>
    </row>
    <row r="3369" spans="1:5" ht="15.75">
      <c r="A3369" s="16">
        <v>116.62109570023063</v>
      </c>
      <c r="B3369" s="15">
        <v>95.320012805933629</v>
      </c>
      <c r="C3369" s="15">
        <v>126.87651044576</v>
      </c>
      <c r="D3369" s="15">
        <v>107.8009954271181</v>
      </c>
      <c r="E3369" s="15"/>
    </row>
    <row r="3370" spans="1:5" ht="15.75">
      <c r="A3370" s="16">
        <v>95.424777591210841</v>
      </c>
      <c r="B3370" s="15">
        <v>86.065096679169528</v>
      </c>
      <c r="C3370" s="15">
        <v>151.67461514380989</v>
      </c>
      <c r="D3370" s="15">
        <v>72.580382089546447</v>
      </c>
      <c r="E3370" s="15"/>
    </row>
    <row r="3371" spans="1:5" ht="15.75">
      <c r="A3371" s="16">
        <v>111.05587868352131</v>
      </c>
      <c r="B3371" s="15">
        <v>82.019161309551691</v>
      </c>
      <c r="C3371" s="15">
        <v>136.90818927168493</v>
      </c>
      <c r="D3371" s="15">
        <v>43.892817456685407</v>
      </c>
      <c r="E3371" s="15"/>
    </row>
    <row r="3372" spans="1:5" ht="15.75">
      <c r="A3372" s="16">
        <v>106.78325742441643</v>
      </c>
      <c r="B3372" s="15">
        <v>98.417118822828797</v>
      </c>
      <c r="C3372" s="15">
        <v>120.17674336761388</v>
      </c>
      <c r="D3372" s="15">
        <v>118.55664936769585</v>
      </c>
      <c r="E3372" s="15"/>
    </row>
    <row r="3373" spans="1:5" ht="15.75">
      <c r="A3373" s="16">
        <v>89.831964566150191</v>
      </c>
      <c r="B3373" s="15">
        <v>91.132638716806014</v>
      </c>
      <c r="C3373" s="15">
        <v>117.46207919399012</v>
      </c>
      <c r="D3373" s="15">
        <v>120.28850177629238</v>
      </c>
      <c r="E3373" s="15"/>
    </row>
    <row r="3374" spans="1:5" ht="15.75">
      <c r="A3374" s="16">
        <v>87.406159575527909</v>
      </c>
      <c r="B3374" s="15">
        <v>112.49870454159918</v>
      </c>
      <c r="C3374" s="15">
        <v>115.45878962159009</v>
      </c>
      <c r="D3374" s="15">
        <v>94.773555740181337</v>
      </c>
      <c r="E3374" s="15"/>
    </row>
    <row r="3375" spans="1:5" ht="15.75">
      <c r="A3375" s="16">
        <v>101.41826219021368</v>
      </c>
      <c r="B3375" s="15">
        <v>106.4185000312591</v>
      </c>
      <c r="C3375" s="15">
        <v>125.74090639330961</v>
      </c>
      <c r="D3375" s="15">
        <v>90.522967784670527</v>
      </c>
      <c r="E3375" s="15"/>
    </row>
    <row r="3376" spans="1:5" ht="15.75">
      <c r="A3376" s="16">
        <v>95.729566309393022</v>
      </c>
      <c r="B3376" s="15">
        <v>109.93511377222944</v>
      </c>
      <c r="C3376" s="15">
        <v>105.4731990403809</v>
      </c>
      <c r="D3376" s="15">
        <v>93.110309477913233</v>
      </c>
      <c r="E3376" s="15"/>
    </row>
    <row r="3377" spans="1:5" ht="15.75">
      <c r="A3377" s="16">
        <v>128.86382263542941</v>
      </c>
      <c r="B3377" s="15">
        <v>109.87873935585526</v>
      </c>
      <c r="C3377" s="15">
        <v>143.93047743718625</v>
      </c>
      <c r="D3377" s="15">
        <v>105.53333684817403</v>
      </c>
      <c r="E3377" s="15"/>
    </row>
    <row r="3378" spans="1:5" ht="15.75">
      <c r="A3378" s="16">
        <v>93.63652933953972</v>
      </c>
      <c r="B3378" s="15">
        <v>109.04830288430958</v>
      </c>
      <c r="C3378" s="15">
        <v>105.50766307577533</v>
      </c>
      <c r="D3378" s="15">
        <v>61.271999479635042</v>
      </c>
      <c r="E3378" s="15"/>
    </row>
    <row r="3379" spans="1:5" ht="15.75">
      <c r="A3379" s="16">
        <v>111.02455135000469</v>
      </c>
      <c r="B3379" s="15">
        <v>79.718711510884077</v>
      </c>
      <c r="C3379" s="15">
        <v>133.27453714595663</v>
      </c>
      <c r="D3379" s="15">
        <v>99.334555454765905</v>
      </c>
      <c r="E3379" s="15"/>
    </row>
    <row r="3380" spans="1:5" ht="15.75">
      <c r="A3380" s="16">
        <v>95.998477554280726</v>
      </c>
      <c r="B3380" s="15">
        <v>109.36363901615778</v>
      </c>
      <c r="C3380" s="15">
        <v>115.48279733930258</v>
      </c>
      <c r="D3380" s="15">
        <v>120.01957560543133</v>
      </c>
      <c r="E3380" s="15"/>
    </row>
    <row r="3381" spans="1:5" ht="15.75">
      <c r="A3381" s="16">
        <v>112.67410579447414</v>
      </c>
      <c r="B3381" s="15">
        <v>90.402076880741333</v>
      </c>
      <c r="C3381" s="15">
        <v>134.82915437027145</v>
      </c>
      <c r="D3381" s="15">
        <v>98.069136075912411</v>
      </c>
      <c r="E3381" s="15"/>
    </row>
    <row r="3382" spans="1:5" ht="15.75">
      <c r="A3382" s="16">
        <v>90.723581254485453</v>
      </c>
      <c r="B3382" s="15">
        <v>107.14102591297205</v>
      </c>
      <c r="C3382" s="15">
        <v>134.05635929851769</v>
      </c>
      <c r="D3382" s="15">
        <v>83.007469051727867</v>
      </c>
      <c r="E3382" s="15"/>
    </row>
    <row r="3383" spans="1:5" ht="15.75">
      <c r="A3383" s="16">
        <v>93.361445428831757</v>
      </c>
      <c r="B3383" s="15">
        <v>98.614835337008344</v>
      </c>
      <c r="C3383" s="15">
        <v>133.54899104482456</v>
      </c>
      <c r="D3383" s="15">
        <v>62.674848423887397</v>
      </c>
      <c r="E3383" s="15"/>
    </row>
    <row r="3384" spans="1:5" ht="15.75">
      <c r="A3384" s="16">
        <v>94.791708869200875</v>
      </c>
      <c r="B3384" s="15">
        <v>87.251719099049296</v>
      </c>
      <c r="C3384" s="15">
        <v>138.49764815745971</v>
      </c>
      <c r="D3384" s="15">
        <v>104.39404095169493</v>
      </c>
      <c r="E3384" s="15"/>
    </row>
    <row r="3385" spans="1:5" ht="15.75">
      <c r="A3385" s="16">
        <v>98.119922520317004</v>
      </c>
      <c r="B3385" s="15">
        <v>110.29185430283519</v>
      </c>
      <c r="C3385" s="15">
        <v>125.62188998393822</v>
      </c>
      <c r="D3385" s="15">
        <v>91.045078683725933</v>
      </c>
      <c r="E3385" s="15"/>
    </row>
    <row r="3386" spans="1:5" ht="15.75">
      <c r="A3386" s="16">
        <v>98.39598374140337</v>
      </c>
      <c r="B3386" s="15">
        <v>111.64911978494843</v>
      </c>
      <c r="C3386" s="15">
        <v>136.18442907031749</v>
      </c>
      <c r="D3386" s="15">
        <v>87.080179666776303</v>
      </c>
      <c r="E3386" s="15"/>
    </row>
    <row r="3387" spans="1:5" ht="15.75">
      <c r="A3387" s="16">
        <v>93.467600414078333</v>
      </c>
      <c r="B3387" s="15">
        <v>94.266064821346163</v>
      </c>
      <c r="C3387" s="15">
        <v>94.200168906559156</v>
      </c>
      <c r="D3387" s="15">
        <v>97.660907944862174</v>
      </c>
      <c r="E3387" s="15"/>
    </row>
    <row r="3388" spans="1:5" ht="15.75">
      <c r="A3388" s="16">
        <v>93.591921915594867</v>
      </c>
      <c r="B3388" s="15">
        <v>100.45322505076228</v>
      </c>
      <c r="C3388" s="15">
        <v>144.50968444396608</v>
      </c>
      <c r="D3388" s="15">
        <v>101.06407180476253</v>
      </c>
      <c r="E3388" s="15"/>
    </row>
    <row r="3389" spans="1:5" ht="15.75">
      <c r="A3389" s="16">
        <v>95.735310182823241</v>
      </c>
      <c r="B3389" s="15">
        <v>102.46419964935285</v>
      </c>
      <c r="C3389" s="15">
        <v>116.48557114748428</v>
      </c>
      <c r="D3389" s="15">
        <v>125.98455554974066</v>
      </c>
      <c r="E3389" s="15"/>
    </row>
    <row r="3390" spans="1:5" ht="15.75">
      <c r="A3390" s="16">
        <v>82.703741942316356</v>
      </c>
      <c r="B3390" s="15">
        <v>108.00960970832421</v>
      </c>
      <c r="C3390" s="15">
        <v>113.27844376780263</v>
      </c>
      <c r="D3390" s="15">
        <v>85.871378269933984</v>
      </c>
      <c r="E3390" s="15"/>
    </row>
    <row r="3391" spans="1:5" ht="15.75">
      <c r="A3391" s="16">
        <v>92.375326321791817</v>
      </c>
      <c r="B3391" s="15">
        <v>85.155268246927562</v>
      </c>
      <c r="C3391" s="15">
        <v>84.091337979151604</v>
      </c>
      <c r="D3391" s="15">
        <v>72.332713640383872</v>
      </c>
      <c r="E3391" s="15"/>
    </row>
    <row r="3392" spans="1:5" ht="15.75">
      <c r="A3392" s="16">
        <v>96.109656654965647</v>
      </c>
      <c r="B3392" s="15">
        <v>111.06718041538102</v>
      </c>
      <c r="C3392" s="15">
        <v>132.70452834547655</v>
      </c>
      <c r="D3392" s="15">
        <v>63.930951927835622</v>
      </c>
      <c r="E3392" s="15"/>
    </row>
    <row r="3393" spans="1:5" ht="15.75">
      <c r="A3393" s="16">
        <v>98.238916680293187</v>
      </c>
      <c r="B3393" s="15">
        <v>115.68173906107972</v>
      </c>
      <c r="C3393" s="15">
        <v>112.59101667210416</v>
      </c>
      <c r="D3393" s="15">
        <v>91.85855173502091</v>
      </c>
      <c r="E3393" s="15"/>
    </row>
    <row r="3394" spans="1:5" ht="15.75">
      <c r="A3394" s="16">
        <v>85.522683779407771</v>
      </c>
      <c r="B3394" s="15">
        <v>119.94476546585133</v>
      </c>
      <c r="C3394" s="15">
        <v>135.57820037138981</v>
      </c>
      <c r="D3394" s="15">
        <v>105.94542431534251</v>
      </c>
      <c r="E3394" s="15"/>
    </row>
    <row r="3395" spans="1:5" ht="15.75">
      <c r="A3395" s="16">
        <v>85.754676578068256</v>
      </c>
      <c r="B3395" s="15">
        <v>97.379210747254774</v>
      </c>
      <c r="C3395" s="15">
        <v>114.63882433583308</v>
      </c>
      <c r="D3395" s="15">
        <v>98.97001942940733</v>
      </c>
      <c r="E3395" s="15"/>
    </row>
    <row r="3396" spans="1:5" ht="15.75">
      <c r="A3396" s="16">
        <v>106.52318681261477</v>
      </c>
      <c r="B3396" s="15">
        <v>123.10515290980675</v>
      </c>
      <c r="C3396" s="15">
        <v>160.16553652452217</v>
      </c>
      <c r="D3396" s="15">
        <v>82.704809599709961</v>
      </c>
      <c r="E3396" s="15"/>
    </row>
    <row r="3397" spans="1:5" ht="15.75">
      <c r="A3397" s="16">
        <v>105.03552540271812</v>
      </c>
      <c r="B3397" s="15">
        <v>91.731131614102424</v>
      </c>
      <c r="C3397" s="15">
        <v>116.61134628980676</v>
      </c>
      <c r="D3397" s="15">
        <v>94.217990626339088</v>
      </c>
      <c r="E3397" s="15"/>
    </row>
    <row r="3398" spans="1:5" ht="15.75">
      <c r="A3398" s="16">
        <v>108.28107083665941</v>
      </c>
      <c r="B3398" s="15">
        <v>81.307297995982708</v>
      </c>
      <c r="C3398" s="15">
        <v>125.20773011127631</v>
      </c>
      <c r="D3398" s="15">
        <v>95.209359241982838</v>
      </c>
      <c r="E3398" s="15"/>
    </row>
    <row r="3399" spans="1:5" ht="15.75">
      <c r="A3399" s="16">
        <v>101.60679837171074</v>
      </c>
      <c r="B3399" s="15">
        <v>118.94801946366442</v>
      </c>
      <c r="C3399" s="15">
        <v>142.93441714398227</v>
      </c>
      <c r="D3399" s="15">
        <v>98.251263946031031</v>
      </c>
      <c r="E3399" s="15"/>
    </row>
    <row r="3400" spans="1:5" ht="15.75">
      <c r="A3400" s="16">
        <v>102.43070033218373</v>
      </c>
      <c r="B3400" s="15">
        <v>89.918324280154138</v>
      </c>
      <c r="C3400" s="15">
        <v>115.5056983390125</v>
      </c>
      <c r="D3400" s="15">
        <v>79.306192223361904</v>
      </c>
      <c r="E3400" s="15"/>
    </row>
    <row r="3401" spans="1:5" ht="15.75">
      <c r="A3401" s="16">
        <v>90.526145817398174</v>
      </c>
      <c r="B3401" s="15">
        <v>101.55259860031265</v>
      </c>
      <c r="C3401" s="15">
        <v>168.6510483689915</v>
      </c>
      <c r="D3401" s="15">
        <v>99.228782107309144</v>
      </c>
      <c r="E3401" s="15"/>
    </row>
    <row r="3402" spans="1:5" ht="15.75">
      <c r="A3402" s="16">
        <v>105.36430882593208</v>
      </c>
      <c r="B3402" s="15">
        <v>102.08582763644927</v>
      </c>
      <c r="C3402" s="15">
        <v>161.90277778881637</v>
      </c>
      <c r="D3402" s="15">
        <v>102.24845810748775</v>
      </c>
      <c r="E3402" s="15"/>
    </row>
    <row r="3403" spans="1:5" ht="15.75">
      <c r="A3403" s="16">
        <v>101.38012280245903</v>
      </c>
      <c r="B3403" s="15">
        <v>106.03992822527744</v>
      </c>
      <c r="C3403" s="15">
        <v>107.86342676062191</v>
      </c>
      <c r="D3403" s="15">
        <v>79.99958774175866</v>
      </c>
      <c r="E3403" s="15"/>
    </row>
    <row r="3404" spans="1:5" ht="15.75">
      <c r="A3404" s="16">
        <v>98.606958109945708</v>
      </c>
      <c r="B3404" s="15">
        <v>87.6573365363015</v>
      </c>
      <c r="C3404" s="15">
        <v>133.13262642998893</v>
      </c>
      <c r="D3404" s="15">
        <v>93.576182781168882</v>
      </c>
      <c r="E3404" s="15"/>
    </row>
    <row r="3405" spans="1:5" ht="15.75">
      <c r="A3405" s="16">
        <v>114.55557497513382</v>
      </c>
      <c r="B3405" s="15">
        <v>75.879230703185385</v>
      </c>
      <c r="C3405" s="15">
        <v>126.61878503900539</v>
      </c>
      <c r="D3405" s="15">
        <v>76.315314785011878</v>
      </c>
      <c r="E3405" s="15"/>
    </row>
    <row r="3406" spans="1:5" ht="15.75">
      <c r="A3406" s="16">
        <v>86.227467391898927</v>
      </c>
      <c r="B3406" s="15">
        <v>76.809631566709413</v>
      </c>
      <c r="C3406" s="15">
        <v>152.91863640928796</v>
      </c>
      <c r="D3406" s="15">
        <v>77.019621844533503</v>
      </c>
      <c r="E3406" s="15"/>
    </row>
    <row r="3407" spans="1:5" ht="15.75">
      <c r="A3407" s="16">
        <v>90.195259903060787</v>
      </c>
      <c r="B3407" s="15">
        <v>109.07747679050885</v>
      </c>
      <c r="C3407" s="15">
        <v>103.76126942447286</v>
      </c>
      <c r="D3407" s="15">
        <v>84.225545742873464</v>
      </c>
      <c r="E3407" s="15"/>
    </row>
    <row r="3408" spans="1:5" ht="15.75">
      <c r="A3408" s="16">
        <v>84.755614723923145</v>
      </c>
      <c r="B3408" s="15">
        <v>88.997421151594835</v>
      </c>
      <c r="C3408" s="15">
        <v>141.29594586623853</v>
      </c>
      <c r="D3408" s="15">
        <v>114.43096144492984</v>
      </c>
      <c r="E3408" s="15"/>
    </row>
    <row r="3409" spans="1:5" ht="15.75">
      <c r="A3409" s="16">
        <v>83.173946161599588</v>
      </c>
      <c r="B3409" s="15">
        <v>96.048501826834354</v>
      </c>
      <c r="C3409" s="15">
        <v>107.65877483001987</v>
      </c>
      <c r="D3409" s="15">
        <v>104.16961788778281</v>
      </c>
      <c r="E3409" s="15"/>
    </row>
    <row r="3410" spans="1:5" ht="15.75">
      <c r="A3410" s="16">
        <v>116.85480340452727</v>
      </c>
      <c r="B3410" s="15">
        <v>111.14516656954834</v>
      </c>
      <c r="C3410" s="15">
        <v>92.657159654925181</v>
      </c>
      <c r="D3410" s="15">
        <v>82.245942084290391</v>
      </c>
      <c r="E3410" s="15"/>
    </row>
    <row r="3411" spans="1:5" ht="15.75">
      <c r="A3411" s="16">
        <v>109.65890870290309</v>
      </c>
      <c r="B3411" s="15">
        <v>105.80026246470311</v>
      </c>
      <c r="C3411" s="15">
        <v>150.19033566355802</v>
      </c>
      <c r="D3411" s="15">
        <v>67.599081859219723</v>
      </c>
      <c r="E3411" s="15"/>
    </row>
    <row r="3412" spans="1:5" ht="15.75">
      <c r="A3412" s="16">
        <v>100.92509360655413</v>
      </c>
      <c r="B3412" s="15">
        <v>96.829565659908212</v>
      </c>
      <c r="C3412" s="15">
        <v>140.19052201647355</v>
      </c>
      <c r="D3412" s="15">
        <v>71.673697826929583</v>
      </c>
      <c r="E3412" s="15"/>
    </row>
    <row r="3413" spans="1:5" ht="15.75">
      <c r="A3413" s="16">
        <v>124.86138082289813</v>
      </c>
      <c r="B3413" s="15">
        <v>109.03475204910364</v>
      </c>
      <c r="C3413" s="15">
        <v>100.25529092150123</v>
      </c>
      <c r="D3413" s="15">
        <v>107.76549635619972</v>
      </c>
      <c r="E3413" s="15"/>
    </row>
    <row r="3414" spans="1:5" ht="15.75">
      <c r="A3414" s="16">
        <v>108.00720631957574</v>
      </c>
      <c r="B3414" s="15">
        <v>110.8404266419484</v>
      </c>
      <c r="C3414" s="15">
        <v>120.05604106756209</v>
      </c>
      <c r="D3414" s="15">
        <v>63.763432297241707</v>
      </c>
      <c r="E3414" s="15"/>
    </row>
    <row r="3415" spans="1:5" ht="15.75">
      <c r="A3415" s="16">
        <v>106.94308858612658</v>
      </c>
      <c r="B3415" s="15">
        <v>112.76500754650556</v>
      </c>
      <c r="C3415" s="15">
        <v>132.38795975440212</v>
      </c>
      <c r="D3415" s="15">
        <v>68.378312368258776</v>
      </c>
      <c r="E3415" s="15"/>
    </row>
    <row r="3416" spans="1:5" ht="15.75">
      <c r="A3416" s="16">
        <v>96.48147625657657</v>
      </c>
      <c r="B3416" s="15">
        <v>99.891556828202965</v>
      </c>
      <c r="C3416" s="15">
        <v>97.007074536554683</v>
      </c>
      <c r="D3416" s="15">
        <v>55.510406336884444</v>
      </c>
      <c r="E3416" s="15"/>
    </row>
    <row r="3417" spans="1:5" ht="15.75">
      <c r="A3417" s="16">
        <v>77.75515660146084</v>
      </c>
      <c r="B3417" s="15">
        <v>97.828241437417773</v>
      </c>
      <c r="C3417" s="15">
        <v>125.98046954386746</v>
      </c>
      <c r="D3417" s="15">
        <v>90.834062557581774</v>
      </c>
      <c r="E3417" s="15"/>
    </row>
    <row r="3418" spans="1:5" ht="15.75">
      <c r="A3418" s="16">
        <v>85.565030416097443</v>
      </c>
      <c r="B3418" s="15">
        <v>90.943584299856184</v>
      </c>
      <c r="C3418" s="15">
        <v>143.3214868793641</v>
      </c>
      <c r="D3418" s="15">
        <v>61.746566394225511</v>
      </c>
      <c r="E3418" s="15"/>
    </row>
    <row r="3419" spans="1:5" ht="15.75">
      <c r="A3419" s="16">
        <v>102.08272346938543</v>
      </c>
      <c r="B3419" s="15">
        <v>105.0626114671104</v>
      </c>
      <c r="C3419" s="15">
        <v>159.06112111640027</v>
      </c>
      <c r="D3419" s="15">
        <v>64.445944481241213</v>
      </c>
      <c r="E3419" s="15"/>
    </row>
    <row r="3420" spans="1:5" ht="15.75">
      <c r="A3420" s="16">
        <v>105.97825030794752</v>
      </c>
      <c r="B3420" s="15">
        <v>102.4323454574926</v>
      </c>
      <c r="C3420" s="15">
        <v>96.908026695422222</v>
      </c>
      <c r="D3420" s="15">
        <v>104.17145707680788</v>
      </c>
      <c r="E3420" s="15"/>
    </row>
    <row r="3421" spans="1:5" ht="15.75">
      <c r="A3421" s="16">
        <v>81.460514048194455</v>
      </c>
      <c r="B3421" s="15">
        <v>92.971822056063047</v>
      </c>
      <c r="C3421" s="15">
        <v>108.93746490305602</v>
      </c>
      <c r="D3421" s="15">
        <v>108.96248718274251</v>
      </c>
      <c r="E3421" s="15"/>
    </row>
    <row r="3422" spans="1:5" ht="15.75">
      <c r="A3422" s="16">
        <v>105.01443796377998</v>
      </c>
      <c r="B3422" s="15">
        <v>116.08209963271179</v>
      </c>
      <c r="C3422" s="15">
        <v>113.95150230908371</v>
      </c>
      <c r="D3422" s="15">
        <v>65.476075802286005</v>
      </c>
      <c r="E3422" s="15"/>
    </row>
    <row r="3423" spans="1:5" ht="15.75">
      <c r="A3423" s="16">
        <v>78.217900828354914</v>
      </c>
      <c r="B3423" s="15">
        <v>80.087334716841951</v>
      </c>
      <c r="C3423" s="15">
        <v>130.66169502568528</v>
      </c>
      <c r="D3423" s="15">
        <v>86.394575836300191</v>
      </c>
      <c r="E3423" s="15"/>
    </row>
    <row r="3424" spans="1:5" ht="15.75">
      <c r="A3424" s="16">
        <v>98.762563063110065</v>
      </c>
      <c r="B3424" s="15">
        <v>106.51625951306301</v>
      </c>
      <c r="C3424" s="15">
        <v>121.85795896380682</v>
      </c>
      <c r="D3424" s="15">
        <v>104.20488161230992</v>
      </c>
      <c r="E3424" s="15"/>
    </row>
    <row r="3425" spans="1:5" ht="15.75">
      <c r="A3425" s="16">
        <v>111.62629430086781</v>
      </c>
      <c r="B3425" s="15">
        <v>81.045360638660213</v>
      </c>
      <c r="C3425" s="15">
        <v>141.68669454674045</v>
      </c>
      <c r="D3425" s="15">
        <v>103.54504551813761</v>
      </c>
      <c r="E3425" s="15"/>
    </row>
    <row r="3426" spans="1:5" ht="15.75">
      <c r="A3426" s="16">
        <v>78.630839819231824</v>
      </c>
      <c r="B3426" s="15">
        <v>113.79550318733891</v>
      </c>
      <c r="C3426" s="15">
        <v>103.53886331686226</v>
      </c>
      <c r="D3426" s="15">
        <v>99.469555435581469</v>
      </c>
      <c r="E3426" s="15"/>
    </row>
    <row r="3427" spans="1:5" ht="15.75">
      <c r="A3427" s="16">
        <v>107.47415622373637</v>
      </c>
      <c r="B3427" s="15">
        <v>108.7611641940839</v>
      </c>
      <c r="C3427" s="15">
        <v>172.75311621731362</v>
      </c>
      <c r="D3427" s="15">
        <v>101.74021691617554</v>
      </c>
      <c r="E3427" s="15"/>
    </row>
    <row r="3428" spans="1:5" ht="15.75">
      <c r="A3428" s="16">
        <v>105.80271584627212</v>
      </c>
      <c r="B3428" s="15">
        <v>84.742480940752785</v>
      </c>
      <c r="C3428" s="15">
        <v>124.98026273650567</v>
      </c>
      <c r="D3428" s="15">
        <v>80.946056093387142</v>
      </c>
      <c r="E3428" s="15"/>
    </row>
    <row r="3429" spans="1:5" ht="15.75">
      <c r="A3429" s="16">
        <v>102.50095837907338</v>
      </c>
      <c r="B3429" s="15">
        <v>90.999242003852032</v>
      </c>
      <c r="C3429" s="15">
        <v>132.02399396545275</v>
      </c>
      <c r="D3429" s="15">
        <v>90.386896692086793</v>
      </c>
      <c r="E3429" s="15"/>
    </row>
    <row r="3430" spans="1:5" ht="15.75">
      <c r="A3430" s="16">
        <v>91.180739336840588</v>
      </c>
      <c r="B3430" s="15">
        <v>99.794555390707274</v>
      </c>
      <c r="C3430" s="15">
        <v>149.17902658309004</v>
      </c>
      <c r="D3430" s="15">
        <v>106.69465103715083</v>
      </c>
      <c r="E3430" s="15"/>
    </row>
    <row r="3431" spans="1:5" ht="15.75">
      <c r="A3431" s="16">
        <v>113.54246311254315</v>
      </c>
      <c r="B3431" s="15">
        <v>86.454407471200057</v>
      </c>
      <c r="C3431" s="15">
        <v>103.36292223610712</v>
      </c>
      <c r="D3431" s="15">
        <v>112.72596632239242</v>
      </c>
      <c r="E3431" s="15"/>
    </row>
    <row r="3432" spans="1:5" ht="15.75">
      <c r="A3432" s="16">
        <v>96.326386735290725</v>
      </c>
      <c r="B3432" s="15">
        <v>113.73322812597166</v>
      </c>
      <c r="C3432" s="15">
        <v>98.260212034182359</v>
      </c>
      <c r="D3432" s="15">
        <v>122.18395974892928</v>
      </c>
      <c r="E3432" s="15"/>
    </row>
    <row r="3433" spans="1:5" ht="15.75">
      <c r="A3433" s="16">
        <v>103.93220574926545</v>
      </c>
      <c r="B3433" s="15">
        <v>99.961627612634629</v>
      </c>
      <c r="C3433" s="15">
        <v>154.95602007363232</v>
      </c>
      <c r="D3433" s="15">
        <v>120.49529380389004</v>
      </c>
      <c r="E3433" s="15"/>
    </row>
    <row r="3434" spans="1:5" ht="15.75">
      <c r="A3434" s="16">
        <v>91.184145579296683</v>
      </c>
      <c r="B3434" s="15">
        <v>122.36002162288742</v>
      </c>
      <c r="C3434" s="15">
        <v>118.10255127134042</v>
      </c>
      <c r="D3434" s="15">
        <v>85.876600093178013</v>
      </c>
      <c r="E3434" s="15"/>
    </row>
    <row r="3435" spans="1:5" ht="15.75">
      <c r="A3435" s="16">
        <v>113.43617729878588</v>
      </c>
      <c r="B3435" s="15">
        <v>85.870926950696003</v>
      </c>
      <c r="C3435" s="15">
        <v>155.84450172258926</v>
      </c>
      <c r="D3435" s="15">
        <v>95.124003538364832</v>
      </c>
      <c r="E3435" s="15"/>
    </row>
    <row r="3436" spans="1:5" ht="15.75">
      <c r="A3436" s="16">
        <v>109.64456547040982</v>
      </c>
      <c r="B3436" s="15">
        <v>125.54150000682398</v>
      </c>
      <c r="C3436" s="15">
        <v>143.99255673521907</v>
      </c>
      <c r="D3436" s="15">
        <v>81.452505172114797</v>
      </c>
      <c r="E3436" s="15"/>
    </row>
    <row r="3437" spans="1:5" ht="15.75">
      <c r="A3437" s="16">
        <v>102.17190321745875</v>
      </c>
      <c r="B3437" s="15">
        <v>94.441266415151404</v>
      </c>
      <c r="C3437" s="15">
        <v>135.35532280287157</v>
      </c>
      <c r="D3437" s="15">
        <v>105.69091726424631</v>
      </c>
      <c r="E3437" s="15"/>
    </row>
    <row r="3438" spans="1:5" ht="15.75">
      <c r="A3438" s="16">
        <v>96.304259818998617</v>
      </c>
      <c r="B3438" s="15">
        <v>113.95715950181398</v>
      </c>
      <c r="C3438" s="15">
        <v>121.72605487092483</v>
      </c>
      <c r="D3438" s="15">
        <v>76.913188224216356</v>
      </c>
      <c r="E3438" s="15"/>
    </row>
    <row r="3439" spans="1:5" ht="15.75">
      <c r="A3439" s="16">
        <v>118.13327888922345</v>
      </c>
      <c r="B3439" s="15">
        <v>107.3343476380785</v>
      </c>
      <c r="C3439" s="15">
        <v>152.31976355671009</v>
      </c>
      <c r="D3439" s="15">
        <v>76.123446531801164</v>
      </c>
      <c r="E3439" s="15"/>
    </row>
    <row r="3440" spans="1:5" ht="15.75">
      <c r="A3440" s="16">
        <v>93.800026351038923</v>
      </c>
      <c r="B3440" s="15">
        <v>89.11833282409134</v>
      </c>
      <c r="C3440" s="15">
        <v>113.9844679965222</v>
      </c>
      <c r="D3440" s="15">
        <v>82.894552818265765</v>
      </c>
      <c r="E3440" s="15"/>
    </row>
    <row r="3441" spans="1:5" ht="15.75">
      <c r="A3441" s="16">
        <v>77.976744956635002</v>
      </c>
      <c r="B3441" s="15">
        <v>91.260791911543038</v>
      </c>
      <c r="C3441" s="15">
        <v>100.11823585180082</v>
      </c>
      <c r="D3441" s="15">
        <v>57.816882394553204</v>
      </c>
      <c r="E3441" s="15"/>
    </row>
    <row r="3442" spans="1:5" ht="15.75">
      <c r="A3442" s="16">
        <v>103.2973181096736</v>
      </c>
      <c r="B3442" s="15">
        <v>109.49754414361337</v>
      </c>
      <c r="C3442" s="15">
        <v>117.76852416838892</v>
      </c>
      <c r="D3442" s="15">
        <v>92.289937033888236</v>
      </c>
      <c r="E3442" s="15"/>
    </row>
    <row r="3443" spans="1:5" ht="15.75">
      <c r="A3443" s="16">
        <v>113.03045881110165</v>
      </c>
      <c r="B3443" s="15">
        <v>98.523939787844483</v>
      </c>
      <c r="C3443" s="15">
        <v>135.16919774040161</v>
      </c>
      <c r="D3443" s="15">
        <v>86.904364006534252</v>
      </c>
      <c r="E3443" s="15"/>
    </row>
    <row r="3444" spans="1:5" ht="15.75">
      <c r="A3444" s="16">
        <v>91.257562840957007</v>
      </c>
      <c r="B3444" s="15">
        <v>82.516215574577245</v>
      </c>
      <c r="C3444" s="15">
        <v>118.0720142859343</v>
      </c>
      <c r="D3444" s="15">
        <v>85.873799846132215</v>
      </c>
      <c r="E3444" s="15"/>
    </row>
    <row r="3445" spans="1:5" ht="15.75">
      <c r="A3445" s="16">
        <v>102.58930320939044</v>
      </c>
      <c r="B3445" s="15">
        <v>114.44806431638312</v>
      </c>
      <c r="C3445" s="15">
        <v>138.69365849863016</v>
      </c>
      <c r="D3445" s="15">
        <v>103.64751289288279</v>
      </c>
      <c r="E3445" s="15"/>
    </row>
    <row r="3446" spans="1:5" ht="15.75">
      <c r="A3446" s="16">
        <v>92.484215056066432</v>
      </c>
      <c r="B3446" s="15">
        <v>94.075780372526197</v>
      </c>
      <c r="C3446" s="15">
        <v>126.88824218031982</v>
      </c>
      <c r="D3446" s="15">
        <v>115.88759103972848</v>
      </c>
      <c r="E3446" s="15"/>
    </row>
    <row r="3447" spans="1:5" ht="15.75">
      <c r="A3447" s="16">
        <v>104.9524351690593</v>
      </c>
      <c r="B3447" s="15">
        <v>92.741416522875397</v>
      </c>
      <c r="C3447" s="15">
        <v>128.21046861868126</v>
      </c>
      <c r="D3447" s="15">
        <v>90.459233715370146</v>
      </c>
      <c r="E3447" s="15"/>
    </row>
    <row r="3448" spans="1:5" ht="15.75">
      <c r="A3448" s="16">
        <v>94.16540578954482</v>
      </c>
      <c r="B3448" s="15">
        <v>100.64334486054918</v>
      </c>
      <c r="C3448" s="15">
        <v>150.41617259280429</v>
      </c>
      <c r="D3448" s="15">
        <v>86.49268934005363</v>
      </c>
      <c r="E3448" s="15"/>
    </row>
    <row r="3449" spans="1:5" ht="15.75">
      <c r="A3449" s="16">
        <v>91.471533155589668</v>
      </c>
      <c r="B3449" s="15">
        <v>99.510069583863014</v>
      </c>
      <c r="C3449" s="15">
        <v>91.703899172989622</v>
      </c>
      <c r="D3449" s="15">
        <v>125.82907478455354</v>
      </c>
      <c r="E3449" s="15"/>
    </row>
    <row r="3450" spans="1:5" ht="15.75">
      <c r="A3450" s="16">
        <v>89.691267430544031</v>
      </c>
      <c r="B3450" s="15">
        <v>108.11567286561399</v>
      </c>
      <c r="C3450" s="15">
        <v>137.75125885667308</v>
      </c>
      <c r="D3450" s="15">
        <v>103.19217671633965</v>
      </c>
      <c r="E3450" s="15"/>
    </row>
    <row r="3451" spans="1:5" ht="15.75">
      <c r="A3451" s="16">
        <v>111.62723019399436</v>
      </c>
      <c r="B3451" s="15">
        <v>86.586104195652069</v>
      </c>
      <c r="C3451" s="15">
        <v>101.84623808232232</v>
      </c>
      <c r="D3451" s="15">
        <v>57.848843021821494</v>
      </c>
      <c r="E3451" s="15"/>
    </row>
    <row r="3452" spans="1:5" ht="15.75">
      <c r="A3452" s="16">
        <v>115.38586616422322</v>
      </c>
      <c r="B3452" s="15">
        <v>131.52379885329992</v>
      </c>
      <c r="C3452" s="15">
        <v>120.2751731415276</v>
      </c>
      <c r="D3452" s="15">
        <v>45.24652514439822</v>
      </c>
      <c r="E3452" s="15"/>
    </row>
    <row r="3453" spans="1:5" ht="15.75">
      <c r="A3453" s="16">
        <v>107.04082836975317</v>
      </c>
      <c r="B3453" s="15">
        <v>65.049436982098996</v>
      </c>
      <c r="C3453" s="15">
        <v>140.8718776376702</v>
      </c>
      <c r="D3453" s="15">
        <v>70.838872955511079</v>
      </c>
      <c r="E3453" s="15"/>
    </row>
    <row r="3454" spans="1:5" ht="15.75">
      <c r="A3454" s="16">
        <v>97.281295116636102</v>
      </c>
      <c r="B3454" s="15">
        <v>93.516514284891628</v>
      </c>
      <c r="C3454" s="15">
        <v>129.24181558341843</v>
      </c>
      <c r="D3454" s="15">
        <v>88.867924028511425</v>
      </c>
      <c r="E3454" s="15"/>
    </row>
    <row r="3455" spans="1:5" ht="15.75">
      <c r="A3455" s="16">
        <v>92.826127386706503</v>
      </c>
      <c r="B3455" s="15">
        <v>94.101188517532819</v>
      </c>
      <c r="C3455" s="15">
        <v>145.8045890316896</v>
      </c>
      <c r="D3455" s="15">
        <v>46.057903170014924</v>
      </c>
      <c r="E3455" s="15"/>
    </row>
    <row r="3456" spans="1:5" ht="15.75">
      <c r="A3456" s="16">
        <v>110.61203678685274</v>
      </c>
      <c r="B3456" s="15">
        <v>105.68268603535671</v>
      </c>
      <c r="C3456" s="15">
        <v>87.413639580921654</v>
      </c>
      <c r="D3456" s="15">
        <v>84.651388683232653</v>
      </c>
      <c r="E3456" s="15"/>
    </row>
    <row r="3457" spans="1:5" ht="15.75">
      <c r="A3457" s="16">
        <v>87.844933560381833</v>
      </c>
      <c r="B3457" s="15">
        <v>105.83104072450169</v>
      </c>
      <c r="C3457" s="15">
        <v>118.77955762049055</v>
      </c>
      <c r="D3457" s="15">
        <v>93.328575541681857</v>
      </c>
      <c r="E3457" s="15"/>
    </row>
    <row r="3458" spans="1:5" ht="15.75">
      <c r="A3458" s="16">
        <v>101.21987877773222</v>
      </c>
      <c r="B3458" s="15">
        <v>106.64493472154959</v>
      </c>
      <c r="C3458" s="15">
        <v>122.80586455120215</v>
      </c>
      <c r="D3458" s="15">
        <v>47.72774756344802</v>
      </c>
      <c r="E3458" s="15"/>
    </row>
    <row r="3459" spans="1:5" ht="15.75">
      <c r="A3459" s="16">
        <v>81.984481285337552</v>
      </c>
      <c r="B3459" s="15">
        <v>102.6751653696806</v>
      </c>
      <c r="C3459" s="15">
        <v>118.19240410665657</v>
      </c>
      <c r="D3459" s="15">
        <v>52.291313841698184</v>
      </c>
      <c r="E3459" s="15"/>
    </row>
    <row r="3460" spans="1:5" ht="15.75">
      <c r="A3460" s="16">
        <v>97.840705626543922</v>
      </c>
      <c r="B3460" s="15">
        <v>103.3755667156754</v>
      </c>
      <c r="C3460" s="15">
        <v>148.87833553013365</v>
      </c>
      <c r="D3460" s="15">
        <v>109.68816972007858</v>
      </c>
      <c r="E3460" s="15"/>
    </row>
    <row r="3461" spans="1:5" ht="15.75">
      <c r="A3461" s="16">
        <v>86.040834505388375</v>
      </c>
      <c r="B3461" s="15">
        <v>105.64229785513248</v>
      </c>
      <c r="C3461" s="15">
        <v>134.87346315981199</v>
      </c>
      <c r="D3461" s="15">
        <v>81.992833183397806</v>
      </c>
      <c r="E3461" s="15"/>
    </row>
    <row r="3462" spans="1:5" ht="15.75">
      <c r="A3462" s="16">
        <v>118.22853564132743</v>
      </c>
      <c r="B3462" s="15">
        <v>72.097160480672073</v>
      </c>
      <c r="C3462" s="15">
        <v>106.79592053430156</v>
      </c>
      <c r="D3462" s="15">
        <v>76.436339455005964</v>
      </c>
      <c r="E3462" s="15"/>
    </row>
    <row r="3463" spans="1:5" ht="15.75">
      <c r="A3463" s="16">
        <v>112.58546164709173</v>
      </c>
      <c r="B3463" s="15">
        <v>118.95687049295702</v>
      </c>
      <c r="C3463" s="15">
        <v>156.81133714523412</v>
      </c>
      <c r="D3463" s="15">
        <v>78.453747836709908</v>
      </c>
      <c r="E3463" s="15"/>
    </row>
    <row r="3464" spans="1:5" ht="15.75">
      <c r="A3464" s="16">
        <v>84.350744200213512</v>
      </c>
      <c r="B3464" s="15">
        <v>84.411383170822774</v>
      </c>
      <c r="C3464" s="15">
        <v>113.66665892243191</v>
      </c>
      <c r="D3464" s="15">
        <v>107.06350988912163</v>
      </c>
      <c r="E3464" s="15"/>
    </row>
    <row r="3465" spans="1:5" ht="15.75">
      <c r="A3465" s="16">
        <v>88.167039931710178</v>
      </c>
      <c r="B3465" s="15">
        <v>106.73052222757065</v>
      </c>
      <c r="C3465" s="15">
        <v>148.28389613780359</v>
      </c>
      <c r="D3465" s="15">
        <v>111.46791302497263</v>
      </c>
      <c r="E3465" s="15"/>
    </row>
    <row r="3466" spans="1:5" ht="15.75">
      <c r="A3466" s="16">
        <v>86.933695786746057</v>
      </c>
      <c r="B3466" s="15">
        <v>95.607732515281896</v>
      </c>
      <c r="C3466" s="15">
        <v>114.47519903584293</v>
      </c>
      <c r="D3466" s="15">
        <v>91.70811555697469</v>
      </c>
      <c r="E3466" s="15"/>
    </row>
    <row r="3467" spans="1:5" ht="15.75">
      <c r="A3467" s="16">
        <v>99.722306403441507</v>
      </c>
      <c r="B3467" s="15">
        <v>96.297836951981708</v>
      </c>
      <c r="C3467" s="15">
        <v>129.02616631951105</v>
      </c>
      <c r="D3467" s="15">
        <v>97.454622246067402</v>
      </c>
      <c r="E3467" s="15"/>
    </row>
    <row r="3468" spans="1:5" ht="15.75">
      <c r="A3468" s="16">
        <v>107.58433323616714</v>
      </c>
      <c r="B3468" s="15">
        <v>107.4033536854472</v>
      </c>
      <c r="C3468" s="15">
        <v>173.83305070891311</v>
      </c>
      <c r="D3468" s="15">
        <v>72.771566810195054</v>
      </c>
      <c r="E3468" s="15"/>
    </row>
    <row r="3469" spans="1:5" ht="15.75">
      <c r="A3469" s="16">
        <v>101.08537576932122</v>
      </c>
      <c r="B3469" s="15">
        <v>126.48156167956017</v>
      </c>
      <c r="C3469" s="15">
        <v>109.03241313059766</v>
      </c>
      <c r="D3469" s="15">
        <v>106.53991266486287</v>
      </c>
      <c r="E3469" s="15"/>
    </row>
    <row r="3470" spans="1:5" ht="15.75">
      <c r="A3470" s="16">
        <v>103.41488664940925</v>
      </c>
      <c r="B3470" s="15">
        <v>65.375087245632812</v>
      </c>
      <c r="C3470" s="15">
        <v>137.90945009603774</v>
      </c>
      <c r="D3470" s="15">
        <v>75.940602653878386</v>
      </c>
      <c r="E3470" s="15"/>
    </row>
    <row r="3471" spans="1:5" ht="15.75">
      <c r="A3471" s="16">
        <v>119.68980613898452</v>
      </c>
      <c r="B3471" s="15">
        <v>89.49506311188884</v>
      </c>
      <c r="C3471" s="15">
        <v>119.09677608281868</v>
      </c>
      <c r="D3471" s="15">
        <v>117.03985677610831</v>
      </c>
      <c r="E3471" s="15"/>
    </row>
    <row r="3472" spans="1:5" ht="15.75">
      <c r="A3472" s="16">
        <v>113.86106531703035</v>
      </c>
      <c r="B3472" s="15">
        <v>108.09870151036307</v>
      </c>
      <c r="C3472" s="15">
        <v>137.85365433643051</v>
      </c>
      <c r="D3472" s="15">
        <v>90.461059945431543</v>
      </c>
      <c r="E3472" s="15"/>
    </row>
    <row r="3473" spans="1:5" ht="15.75">
      <c r="A3473" s="16">
        <v>87.751326613846459</v>
      </c>
      <c r="B3473" s="15">
        <v>103.99828558104787</v>
      </c>
      <c r="C3473" s="15">
        <v>110.58445061556768</v>
      </c>
      <c r="D3473" s="15">
        <v>109.93476893427214</v>
      </c>
      <c r="E3473" s="15"/>
    </row>
    <row r="3474" spans="1:5" ht="15.75">
      <c r="A3474" s="16">
        <v>104.31157387396297</v>
      </c>
      <c r="B3474" s="15">
        <v>110.27667751336026</v>
      </c>
      <c r="C3474" s="15">
        <v>122.52104571141444</v>
      </c>
      <c r="D3474" s="15">
        <v>121.24116446245239</v>
      </c>
      <c r="E3474" s="15"/>
    </row>
    <row r="3475" spans="1:5" ht="15.75">
      <c r="A3475" s="16">
        <v>106.01262445619</v>
      </c>
      <c r="B3475" s="15">
        <v>100.94149793309839</v>
      </c>
      <c r="C3475" s="15">
        <v>122.35747659560161</v>
      </c>
      <c r="D3475" s="15">
        <v>85.102549305139519</v>
      </c>
      <c r="E3475" s="15"/>
    </row>
    <row r="3476" spans="1:5" ht="15.75">
      <c r="A3476" s="16">
        <v>104.99947329757333</v>
      </c>
      <c r="B3476" s="15">
        <v>97.099736774600842</v>
      </c>
      <c r="C3476" s="15">
        <v>174.134940507804</v>
      </c>
      <c r="D3476" s="15">
        <v>117.36860246944616</v>
      </c>
      <c r="E3476" s="15"/>
    </row>
    <row r="3477" spans="1:5" ht="15.75">
      <c r="A3477" s="16">
        <v>92.202520418032918</v>
      </c>
      <c r="B3477" s="15">
        <v>94.256363039852431</v>
      </c>
      <c r="C3477" s="15">
        <v>135.21459153171236</v>
      </c>
      <c r="D3477" s="15">
        <v>90.682382270932749</v>
      </c>
      <c r="E3477" s="15"/>
    </row>
    <row r="3478" spans="1:5" ht="15.75">
      <c r="A3478" s="16">
        <v>100.87797678551738</v>
      </c>
      <c r="B3478" s="15">
        <v>106.02117590065632</v>
      </c>
      <c r="C3478" s="15">
        <v>126.17814263828677</v>
      </c>
      <c r="D3478" s="15">
        <v>118.14917133290805</v>
      </c>
      <c r="E3478" s="15"/>
    </row>
    <row r="3479" spans="1:5" ht="15.75">
      <c r="A3479" s="16">
        <v>102.6166992026333</v>
      </c>
      <c r="B3479" s="15">
        <v>112.8363654207817</v>
      </c>
      <c r="C3479" s="15">
        <v>81.852925744846061</v>
      </c>
      <c r="D3479" s="15">
        <v>90.910987893613537</v>
      </c>
      <c r="E3479" s="15"/>
    </row>
    <row r="3480" spans="1:5" ht="15.75">
      <c r="A3480" s="16">
        <v>98.940593214513228</v>
      </c>
      <c r="B3480" s="15">
        <v>102.9509612346601</v>
      </c>
      <c r="C3480" s="15">
        <v>101.0956350612048</v>
      </c>
      <c r="D3480" s="15">
        <v>76.145521183923393</v>
      </c>
      <c r="E3480" s="15"/>
    </row>
    <row r="3481" spans="1:5" ht="15.75">
      <c r="A3481" s="16">
        <v>101.1037573106023</v>
      </c>
      <c r="B3481" s="15">
        <v>115.60837546196581</v>
      </c>
      <c r="C3481" s="15">
        <v>135.48673873359576</v>
      </c>
      <c r="D3481" s="15">
        <v>94.169602738338654</v>
      </c>
      <c r="E3481" s="15"/>
    </row>
    <row r="3482" spans="1:5" ht="15.75">
      <c r="A3482" s="16">
        <v>96.376680911851054</v>
      </c>
      <c r="B3482" s="15">
        <v>121.05554220418071</v>
      </c>
      <c r="C3482" s="15">
        <v>120.61090366882468</v>
      </c>
      <c r="D3482" s="15">
        <v>114.59311536939367</v>
      </c>
      <c r="E3482" s="15"/>
    </row>
    <row r="3483" spans="1:5" ht="15.75">
      <c r="A3483" s="16">
        <v>101.01288389089405</v>
      </c>
      <c r="B3483" s="15">
        <v>110.60029931332451</v>
      </c>
      <c r="C3483" s="15">
        <v>117.33529373541387</v>
      </c>
      <c r="D3483" s="15">
        <v>74.684211353320507</v>
      </c>
      <c r="E3483" s="15"/>
    </row>
    <row r="3484" spans="1:5" ht="15.75">
      <c r="A3484" s="16">
        <v>116.17839184063996</v>
      </c>
      <c r="B3484" s="15">
        <v>82.546764493520186</v>
      </c>
      <c r="C3484" s="15">
        <v>133.10684253352747</v>
      </c>
      <c r="D3484" s="15">
        <v>85.03872594051245</v>
      </c>
      <c r="E3484" s="15"/>
    </row>
    <row r="3485" spans="1:5" ht="15.75">
      <c r="A3485" s="16">
        <v>105.61761972656427</v>
      </c>
      <c r="B3485" s="15">
        <v>93.765931384444912</v>
      </c>
      <c r="C3485" s="15">
        <v>134.23698991250035</v>
      </c>
      <c r="D3485" s="15">
        <v>73.287388137009657</v>
      </c>
      <c r="E3485" s="15"/>
    </row>
    <row r="3486" spans="1:5" ht="15.75">
      <c r="A3486" s="16">
        <v>110.54621505025466</v>
      </c>
      <c r="B3486" s="15">
        <v>102.4407527335768</v>
      </c>
      <c r="C3486" s="15">
        <v>132.46677165773804</v>
      </c>
      <c r="D3486" s="15">
        <v>127.95430940440724</v>
      </c>
      <c r="E3486" s="15"/>
    </row>
    <row r="3487" spans="1:5" ht="15.75">
      <c r="A3487" s="16">
        <v>100.81680218644919</v>
      </c>
      <c r="B3487" s="15">
        <v>101.24772004932083</v>
      </c>
      <c r="C3487" s="15">
        <v>130.88638252467035</v>
      </c>
      <c r="D3487" s="15">
        <v>72.895739690386563</v>
      </c>
      <c r="E3487" s="15"/>
    </row>
    <row r="3488" spans="1:5" ht="15.75">
      <c r="A3488" s="16">
        <v>93.991040139150073</v>
      </c>
      <c r="B3488" s="15">
        <v>101.70974562360016</v>
      </c>
      <c r="C3488" s="15">
        <v>97.493597775957141</v>
      </c>
      <c r="D3488" s="15">
        <v>110.10416759510235</v>
      </c>
      <c r="E3488" s="15"/>
    </row>
    <row r="3489" spans="1:5" ht="15.75">
      <c r="A3489" s="16">
        <v>86.310047714312077</v>
      </c>
      <c r="B3489" s="15">
        <v>58.761347868005487</v>
      </c>
      <c r="C3489" s="15">
        <v>139.32711799248523</v>
      </c>
      <c r="D3489" s="15">
        <v>49.222914913207205</v>
      </c>
      <c r="E3489" s="15"/>
    </row>
    <row r="3490" spans="1:5" ht="15.75">
      <c r="A3490" s="16">
        <v>104.97049381584702</v>
      </c>
      <c r="B3490" s="15">
        <v>120.85946451049381</v>
      </c>
      <c r="C3490" s="15">
        <v>117.32755595244839</v>
      </c>
      <c r="D3490" s="15">
        <v>102.20039645196834</v>
      </c>
      <c r="E3490" s="15"/>
    </row>
    <row r="3491" spans="1:5" ht="15.75">
      <c r="A3491" s="16">
        <v>102.64186911874731</v>
      </c>
      <c r="B3491" s="15">
        <v>69.876784708219475</v>
      </c>
      <c r="C3491" s="15">
        <v>120.00834836121612</v>
      </c>
      <c r="D3491" s="15">
        <v>85.892221706251348</v>
      </c>
      <c r="E3491" s="15"/>
    </row>
    <row r="3492" spans="1:5" ht="15.75">
      <c r="A3492" s="16">
        <v>74.371405632552978</v>
      </c>
      <c r="B3492" s="15">
        <v>95.05777495690495</v>
      </c>
      <c r="C3492" s="15">
        <v>126.21318808866135</v>
      </c>
      <c r="D3492" s="15">
        <v>74.007859842743073</v>
      </c>
      <c r="E3492" s="15"/>
    </row>
    <row r="3493" spans="1:5" ht="15.75">
      <c r="A3493" s="16">
        <v>99.827139593776337</v>
      </c>
      <c r="B3493" s="15">
        <v>109.35261251029829</v>
      </c>
      <c r="C3493" s="15">
        <v>116.89795530100469</v>
      </c>
      <c r="D3493" s="15">
        <v>72.568941416511734</v>
      </c>
      <c r="E3493" s="15"/>
    </row>
    <row r="3494" spans="1:5" ht="15.75">
      <c r="A3494" s="16">
        <v>102.46885482494008</v>
      </c>
      <c r="B3494" s="15">
        <v>92.59306069637887</v>
      </c>
      <c r="C3494" s="15">
        <v>110.04013619314037</v>
      </c>
      <c r="D3494" s="15">
        <v>84.440527300876056</v>
      </c>
      <c r="E3494" s="15"/>
    </row>
    <row r="3495" spans="1:5" ht="15.75">
      <c r="A3495" s="16">
        <v>87.174495208876124</v>
      </c>
      <c r="B3495" s="15">
        <v>99.313943767560886</v>
      </c>
      <c r="C3495" s="15">
        <v>144.73842599571753</v>
      </c>
      <c r="D3495" s="15">
        <v>75.614680600017437</v>
      </c>
      <c r="E3495" s="15"/>
    </row>
    <row r="3496" spans="1:5" ht="15.75">
      <c r="A3496" s="16">
        <v>105.87689757736598</v>
      </c>
      <c r="B3496" s="15">
        <v>77.422500762457958</v>
      </c>
      <c r="C3496" s="15">
        <v>127.39792753718007</v>
      </c>
      <c r="D3496" s="15">
        <v>80.164462510714429</v>
      </c>
      <c r="E3496" s="15"/>
    </row>
    <row r="3497" spans="1:5" ht="15.75">
      <c r="A3497" s="16">
        <v>102.44428542487185</v>
      </c>
      <c r="B3497" s="15">
        <v>84.570841933475549</v>
      </c>
      <c r="C3497" s="15">
        <v>130.8241930281099</v>
      </c>
      <c r="D3497" s="15">
        <v>86.701078533059217</v>
      </c>
      <c r="E3497" s="15"/>
    </row>
    <row r="3498" spans="1:5" ht="15.75">
      <c r="A3498" s="16">
        <v>95.000323435675682</v>
      </c>
      <c r="B3498" s="15">
        <v>63.917273414352849</v>
      </c>
      <c r="C3498" s="15">
        <v>125.44183481597884</v>
      </c>
      <c r="D3498" s="15">
        <v>75.727184432230388</v>
      </c>
      <c r="E3498" s="15"/>
    </row>
    <row r="3499" spans="1:5" ht="15.75">
      <c r="A3499" s="16">
        <v>107.52433898131244</v>
      </c>
      <c r="B3499" s="15">
        <v>88.394065365667984</v>
      </c>
      <c r="C3499" s="15">
        <v>146.78552165276528</v>
      </c>
      <c r="D3499" s="15">
        <v>104.39660855781199</v>
      </c>
      <c r="E3499" s="15"/>
    </row>
    <row r="3500" spans="1:5" ht="15.75">
      <c r="A3500" s="16">
        <v>96.243424657620835</v>
      </c>
      <c r="B3500" s="15">
        <v>77.243367156745535</v>
      </c>
      <c r="C3500" s="15">
        <v>144.65937797488095</v>
      </c>
      <c r="D3500" s="15">
        <v>107.55375255766921</v>
      </c>
      <c r="E3500" s="15"/>
    </row>
    <row r="3501" spans="1:5" ht="15.75">
      <c r="A3501" s="16">
        <v>96.463469104014621</v>
      </c>
      <c r="B3501" s="15">
        <v>102.46124677158832</v>
      </c>
      <c r="C3501" s="15">
        <v>112.17234724242644</v>
      </c>
      <c r="D3501" s="15">
        <v>102.51543651228303</v>
      </c>
      <c r="E3501" s="15"/>
    </row>
    <row r="3502" spans="1:5" ht="15.75">
      <c r="A3502" s="16">
        <v>99.496070203321096</v>
      </c>
      <c r="B3502" s="15">
        <v>90.091565845517607</v>
      </c>
      <c r="C3502" s="15">
        <v>123.27460022439709</v>
      </c>
      <c r="D3502" s="15">
        <v>121.53089438559164</v>
      </c>
      <c r="E3502" s="15"/>
    </row>
    <row r="3503" spans="1:5" ht="15.75">
      <c r="A3503" s="16">
        <v>117.22619595287256</v>
      </c>
      <c r="B3503" s="15">
        <v>101.14405083516544</v>
      </c>
      <c r="C3503" s="15">
        <v>138.60770178278017</v>
      </c>
      <c r="D3503" s="15">
        <v>86.199179094541023</v>
      </c>
      <c r="E3503" s="15"/>
    </row>
    <row r="3504" spans="1:5" ht="15.75">
      <c r="A3504" s="16">
        <v>101.35889307327375</v>
      </c>
      <c r="B3504" s="15">
        <v>117.50407762992268</v>
      </c>
      <c r="C3504" s="15">
        <v>102.73002237355513</v>
      </c>
      <c r="D3504" s="15">
        <v>117.57488165836207</v>
      </c>
      <c r="E3504" s="15"/>
    </row>
    <row r="3505" spans="1:5" ht="15.75">
      <c r="A3505" s="16">
        <v>96.205904663270303</v>
      </c>
      <c r="B3505" s="15">
        <v>79.988708514468954</v>
      </c>
      <c r="C3505" s="15">
        <v>118.44754129859894</v>
      </c>
      <c r="D3505" s="15">
        <v>96.112670827585589</v>
      </c>
      <c r="E3505" s="15"/>
    </row>
    <row r="3506" spans="1:5" ht="15.75">
      <c r="A3506" s="16">
        <v>96.272490245758036</v>
      </c>
      <c r="B3506" s="15">
        <v>112.63038100447034</v>
      </c>
      <c r="C3506" s="15">
        <v>133.22287229346443</v>
      </c>
      <c r="D3506" s="15">
        <v>45.844894503636624</v>
      </c>
      <c r="E3506" s="15"/>
    </row>
    <row r="3507" spans="1:5" ht="15.75">
      <c r="A3507" s="16">
        <v>117.08870206360302</v>
      </c>
      <c r="B3507" s="15">
        <v>117.38866468423339</v>
      </c>
      <c r="C3507" s="15">
        <v>149.64872046954838</v>
      </c>
      <c r="D3507" s="15">
        <v>104.89059975751616</v>
      </c>
      <c r="E3507" s="15"/>
    </row>
    <row r="3508" spans="1:5" ht="15.75">
      <c r="A3508" s="16">
        <v>104.67225197826338</v>
      </c>
      <c r="B3508" s="15">
        <v>100.97620239566254</v>
      </c>
      <c r="C3508" s="15">
        <v>122.4586373208524</v>
      </c>
      <c r="D3508" s="15">
        <v>117.34854116534734</v>
      </c>
      <c r="E3508" s="15"/>
    </row>
    <row r="3509" spans="1:5" ht="15.75">
      <c r="A3509" s="16">
        <v>88.461334936658886</v>
      </c>
      <c r="B3509" s="15">
        <v>70.310577532785601</v>
      </c>
      <c r="C3509" s="15">
        <v>101.06660194774122</v>
      </c>
      <c r="D3509" s="15">
        <v>100.86900886893204</v>
      </c>
      <c r="E3509" s="15"/>
    </row>
    <row r="3510" spans="1:5" ht="15.75">
      <c r="A3510" s="16">
        <v>87.168645834259451</v>
      </c>
      <c r="B3510" s="15">
        <v>125.89629740350574</v>
      </c>
      <c r="C3510" s="15">
        <v>138.39803286388133</v>
      </c>
      <c r="D3510" s="15">
        <v>94.549812285896451</v>
      </c>
      <c r="E3510" s="15"/>
    </row>
    <row r="3511" spans="1:5" ht="15.75">
      <c r="A3511" s="16">
        <v>104.91425850543692</v>
      </c>
      <c r="B3511" s="15">
        <v>99.856806810953458</v>
      </c>
      <c r="C3511" s="15">
        <v>113.85059977761216</v>
      </c>
      <c r="D3511" s="15">
        <v>84.07197775790678</v>
      </c>
      <c r="E3511" s="15"/>
    </row>
    <row r="3512" spans="1:5" ht="15.75">
      <c r="A3512" s="16">
        <v>99.861591208656364</v>
      </c>
      <c r="B3512" s="15">
        <v>100.3404615338809</v>
      </c>
      <c r="C3512" s="15">
        <v>152.28992212408912</v>
      </c>
      <c r="D3512" s="15">
        <v>113.99739937568256</v>
      </c>
      <c r="E3512" s="15"/>
    </row>
    <row r="3513" spans="1:5" ht="15.75">
      <c r="A3513" s="16">
        <v>109.68421565391964</v>
      </c>
      <c r="B3513" s="15">
        <v>110.51145922085084</v>
      </c>
      <c r="C3513" s="15">
        <v>127.06649602606603</v>
      </c>
      <c r="D3513" s="15">
        <v>60.85018952203427</v>
      </c>
      <c r="E3513" s="15"/>
    </row>
    <row r="3514" spans="1:5" ht="15.75">
      <c r="A3514" s="16">
        <v>114.08925689887042</v>
      </c>
      <c r="B3514" s="15">
        <v>105.75760182547924</v>
      </c>
      <c r="C3514" s="15">
        <v>110.09944296092158</v>
      </c>
      <c r="D3514" s="15">
        <v>113.74347165261725</v>
      </c>
      <c r="E3514" s="15"/>
    </row>
    <row r="3515" spans="1:5" ht="15.75">
      <c r="A3515" s="16">
        <v>100.28305416910257</v>
      </c>
      <c r="B3515" s="15">
        <v>98.77502079630176</v>
      </c>
      <c r="C3515" s="15">
        <v>173.94165662404362</v>
      </c>
      <c r="D3515" s="15">
        <v>59.555363252292182</v>
      </c>
      <c r="E3515" s="15"/>
    </row>
    <row r="3516" spans="1:5" ht="15.75">
      <c r="A3516" s="16">
        <v>104.31760478338106</v>
      </c>
      <c r="B3516" s="15">
        <v>134.17053537771153</v>
      </c>
      <c r="C3516" s="15">
        <v>96.132042837530207</v>
      </c>
      <c r="D3516" s="15">
        <v>93.342347436311002</v>
      </c>
      <c r="E3516" s="15"/>
    </row>
    <row r="3517" spans="1:5" ht="15.75">
      <c r="A3517" s="16">
        <v>108.80603422831427</v>
      </c>
      <c r="B3517" s="15">
        <v>92.229207832593829</v>
      </c>
      <c r="C3517" s="15">
        <v>134.65772039220383</v>
      </c>
      <c r="D3517" s="15">
        <v>140.38439653669457</v>
      </c>
      <c r="E3517" s="15"/>
    </row>
    <row r="3518" spans="1:5" ht="15.75">
      <c r="A3518" s="16">
        <v>80.679946148029558</v>
      </c>
      <c r="B3518" s="15">
        <v>119.8683383283651</v>
      </c>
      <c r="C3518" s="15">
        <v>83.347752702741218</v>
      </c>
      <c r="D3518" s="15">
        <v>87.954655118386427</v>
      </c>
      <c r="E3518" s="15"/>
    </row>
    <row r="3519" spans="1:5" ht="15.75">
      <c r="A3519" s="16">
        <v>107.80739829860977</v>
      </c>
      <c r="B3519" s="15">
        <v>91.77936280594281</v>
      </c>
      <c r="C3519" s="15">
        <v>140.58269613199172</v>
      </c>
      <c r="D3519" s="15">
        <v>99.253382778874766</v>
      </c>
      <c r="E3519" s="15"/>
    </row>
    <row r="3520" spans="1:5" ht="15.75">
      <c r="A3520" s="16">
        <v>85.480709679450229</v>
      </c>
      <c r="B3520" s="15">
        <v>94.142666630466465</v>
      </c>
      <c r="C3520" s="15">
        <v>129.06048152738094</v>
      </c>
      <c r="D3520" s="15">
        <v>106.93465461256437</v>
      </c>
      <c r="E3520" s="15"/>
    </row>
    <row r="3521" spans="1:5" ht="15.75">
      <c r="A3521" s="16">
        <v>106.8227643031662</v>
      </c>
      <c r="B3521" s="15">
        <v>110.10280451833978</v>
      </c>
      <c r="C3521" s="15">
        <v>116.13628709210957</v>
      </c>
      <c r="D3521" s="15">
        <v>105.97024244157751</v>
      </c>
      <c r="E3521" s="15"/>
    </row>
    <row r="3522" spans="1:5" ht="15.75">
      <c r="A3522" s="16">
        <v>96.684261645100378</v>
      </c>
      <c r="B3522" s="15">
        <v>108.40318166223142</v>
      </c>
      <c r="C3522" s="15">
        <v>120.67518178350269</v>
      </c>
      <c r="D3522" s="15">
        <v>90.943942922456245</v>
      </c>
      <c r="E3522" s="15"/>
    </row>
    <row r="3523" spans="1:5" ht="15.75">
      <c r="A3523" s="16">
        <v>113.03340151469001</v>
      </c>
      <c r="B3523" s="15">
        <v>93.25275072052932</v>
      </c>
      <c r="C3523" s="15">
        <v>95.963068603344936</v>
      </c>
      <c r="D3523" s="15">
        <v>49.025587813366656</v>
      </c>
      <c r="E3523" s="15"/>
    </row>
    <row r="3524" spans="1:5" ht="15.75">
      <c r="A3524" s="16">
        <v>94.52965394013404</v>
      </c>
      <c r="B3524" s="15">
        <v>86.07803336179245</v>
      </c>
      <c r="C3524" s="15">
        <v>134.80825984030389</v>
      </c>
      <c r="D3524" s="15">
        <v>98.236683036367367</v>
      </c>
      <c r="E3524" s="15"/>
    </row>
    <row r="3525" spans="1:5" ht="15.75">
      <c r="A3525" s="16">
        <v>90.006493552357369</v>
      </c>
      <c r="B3525" s="15">
        <v>108.71070831064458</v>
      </c>
      <c r="C3525" s="15">
        <v>116.45465626620535</v>
      </c>
      <c r="D3525" s="15">
        <v>121.22166543173876</v>
      </c>
      <c r="E3525" s="15"/>
    </row>
    <row r="3526" spans="1:5" ht="15.75">
      <c r="A3526" s="16">
        <v>101.67995655635877</v>
      </c>
      <c r="B3526" s="15">
        <v>112.12446888845875</v>
      </c>
      <c r="C3526" s="15">
        <v>114.37610436900627</v>
      </c>
      <c r="D3526" s="15">
        <v>84.240084783465363</v>
      </c>
      <c r="E3526" s="15"/>
    </row>
    <row r="3527" spans="1:5" ht="15.75">
      <c r="A3527" s="16">
        <v>103.64298114416783</v>
      </c>
      <c r="B3527" s="15">
        <v>91.822682476879436</v>
      </c>
      <c r="C3527" s="15">
        <v>139.43841077966681</v>
      </c>
      <c r="D3527" s="15">
        <v>87.773383606338484</v>
      </c>
      <c r="E3527" s="15"/>
    </row>
    <row r="3528" spans="1:5" ht="15.75">
      <c r="A3528" s="16">
        <v>106.99209446540294</v>
      </c>
      <c r="B3528" s="15">
        <v>94.890467779583787</v>
      </c>
      <c r="C3528" s="15">
        <v>128.73914383542342</v>
      </c>
      <c r="D3528" s="15">
        <v>123.65894136377733</v>
      </c>
      <c r="E3528" s="15"/>
    </row>
    <row r="3529" spans="1:5" ht="15.75">
      <c r="A3529" s="16">
        <v>103.07081008529053</v>
      </c>
      <c r="B3529" s="15">
        <v>90.992530323069332</v>
      </c>
      <c r="C3529" s="15">
        <v>132.10766451971381</v>
      </c>
      <c r="D3529" s="15">
        <v>79.480770829951553</v>
      </c>
      <c r="E3529" s="15"/>
    </row>
    <row r="3530" spans="1:5" ht="15.75">
      <c r="A3530" s="16">
        <v>100.46378084167031</v>
      </c>
      <c r="B3530" s="15">
        <v>85.579875058220978</v>
      </c>
      <c r="C3530" s="15">
        <v>96.169401784527508</v>
      </c>
      <c r="D3530" s="15">
        <v>96.282412011538554</v>
      </c>
      <c r="E3530" s="15"/>
    </row>
    <row r="3531" spans="1:5" ht="15.75">
      <c r="A3531" s="16">
        <v>89.18879250626901</v>
      </c>
      <c r="B3531" s="15">
        <v>95.543369592951422</v>
      </c>
      <c r="C3531" s="15">
        <v>143.8772315693825</v>
      </c>
      <c r="D3531" s="15">
        <v>75.699902068555502</v>
      </c>
      <c r="E3531" s="15"/>
    </row>
    <row r="3532" spans="1:5" ht="15.75">
      <c r="A3532" s="16">
        <v>100.95056011213046</v>
      </c>
      <c r="B3532" s="15">
        <v>89.038587537379499</v>
      </c>
      <c r="C3532" s="15">
        <v>110.25684637016866</v>
      </c>
      <c r="D3532" s="15">
        <v>99.266714314984483</v>
      </c>
      <c r="E3532" s="15"/>
    </row>
    <row r="3533" spans="1:5" ht="15.75">
      <c r="A3533" s="16">
        <v>107.68408986431268</v>
      </c>
      <c r="B3533" s="15">
        <v>103.27470268979368</v>
      </c>
      <c r="C3533" s="15">
        <v>133.36918339854833</v>
      </c>
      <c r="D3533" s="15">
        <v>111.96986923613963</v>
      </c>
      <c r="E3533" s="15"/>
    </row>
    <row r="3534" spans="1:5" ht="15.75">
      <c r="A3534" s="16">
        <v>112.93873395064793</v>
      </c>
      <c r="B3534" s="15">
        <v>100.11464610702205</v>
      </c>
      <c r="C3534" s="15">
        <v>109.0790741328135</v>
      </c>
      <c r="D3534" s="15">
        <v>102.93153811662705</v>
      </c>
      <c r="E3534" s="15"/>
    </row>
    <row r="3535" spans="1:5" ht="15.75">
      <c r="A3535" s="16">
        <v>91.98433416682974</v>
      </c>
      <c r="B3535" s="15">
        <v>108.16559838901298</v>
      </c>
      <c r="C3535" s="15">
        <v>150.68121326223718</v>
      </c>
      <c r="D3535" s="15">
        <v>41.002166355389136</v>
      </c>
      <c r="E3535" s="15"/>
    </row>
    <row r="3536" spans="1:5" ht="15.75">
      <c r="A3536" s="16">
        <v>110.16660325916519</v>
      </c>
      <c r="B3536" s="15">
        <v>105.5382315046586</v>
      </c>
      <c r="C3536" s="15">
        <v>125.20888735193694</v>
      </c>
      <c r="D3536" s="15">
        <v>87.818421227729004</v>
      </c>
      <c r="E3536" s="15"/>
    </row>
    <row r="3537" spans="1:5" ht="15.75">
      <c r="A3537" s="16">
        <v>94.882568413970603</v>
      </c>
      <c r="B3537" s="15">
        <v>106.1033353297546</v>
      </c>
      <c r="C3537" s="15">
        <v>107.41996554094726</v>
      </c>
      <c r="D3537" s="15">
        <v>131.29715007656841</v>
      </c>
      <c r="E3537" s="15"/>
    </row>
    <row r="3538" spans="1:5" ht="15.75">
      <c r="A3538" s="16">
        <v>106.46062570157824</v>
      </c>
      <c r="B3538" s="15">
        <v>84.582213565659004</v>
      </c>
      <c r="C3538" s="15">
        <v>125.96568912227326</v>
      </c>
      <c r="D3538" s="15">
        <v>87.442349329541003</v>
      </c>
      <c r="E3538" s="15"/>
    </row>
    <row r="3539" spans="1:5" ht="15.75">
      <c r="A3539" s="16">
        <v>92.007922489733573</v>
      </c>
      <c r="B3539" s="15">
        <v>95.585177253786924</v>
      </c>
      <c r="C3539" s="15">
        <v>116.42511541308522</v>
      </c>
      <c r="D3539" s="15">
        <v>84.335265829116679</v>
      </c>
      <c r="E3539" s="15"/>
    </row>
    <row r="3540" spans="1:5" ht="15.75">
      <c r="A3540" s="16">
        <v>101.94135102844939</v>
      </c>
      <c r="B3540" s="15">
        <v>58.08896946027744</v>
      </c>
      <c r="C3540" s="15">
        <v>111.41309109428335</v>
      </c>
      <c r="D3540" s="15">
        <v>68.986959448756124</v>
      </c>
      <c r="E3540" s="15"/>
    </row>
    <row r="3541" spans="1:5" ht="15.75">
      <c r="A3541" s="16">
        <v>94.185398427589462</v>
      </c>
      <c r="B3541" s="15">
        <v>123.88832662711593</v>
      </c>
      <c r="C3541" s="15">
        <v>149.08106658902511</v>
      </c>
      <c r="D3541" s="15">
        <v>70.785942986680084</v>
      </c>
      <c r="E3541" s="15"/>
    </row>
    <row r="3542" spans="1:5" ht="15.75">
      <c r="A3542" s="16">
        <v>93.602177572341816</v>
      </c>
      <c r="B3542" s="15">
        <v>136.08248794233759</v>
      </c>
      <c r="C3542" s="15">
        <v>110.03022500361794</v>
      </c>
      <c r="D3542" s="15">
        <v>81.548781314501184</v>
      </c>
      <c r="E3542" s="15"/>
    </row>
    <row r="3543" spans="1:5" ht="15.75">
      <c r="A3543" s="16">
        <v>92.920350710647881</v>
      </c>
      <c r="B3543" s="15">
        <v>104.20364208042656</v>
      </c>
      <c r="C3543" s="15">
        <v>124.38299652683895</v>
      </c>
      <c r="D3543" s="15">
        <v>100.97269440198033</v>
      </c>
      <c r="E3543" s="15"/>
    </row>
    <row r="3544" spans="1:5" ht="15.75">
      <c r="A3544" s="16">
        <v>101.06937594293299</v>
      </c>
      <c r="B3544" s="15">
        <v>108.78158284834285</v>
      </c>
      <c r="C3544" s="15">
        <v>129.81979616470198</v>
      </c>
      <c r="D3544" s="15">
        <v>91.445963875008829</v>
      </c>
      <c r="E3544" s="15"/>
    </row>
    <row r="3545" spans="1:5" ht="15.75">
      <c r="A3545" s="16">
        <v>110.40765557550571</v>
      </c>
      <c r="B3545" s="15">
        <v>78.769483293092435</v>
      </c>
      <c r="C3545" s="15">
        <v>114.42056577928952</v>
      </c>
      <c r="D3545" s="15">
        <v>81.471209124691768</v>
      </c>
      <c r="E3545" s="15"/>
    </row>
    <row r="3546" spans="1:5" ht="15.75">
      <c r="A3546" s="16">
        <v>99.057786650865864</v>
      </c>
      <c r="B3546" s="15">
        <v>114.42182624597876</v>
      </c>
      <c r="C3546" s="15">
        <v>135.0841288825734</v>
      </c>
      <c r="D3546" s="15">
        <v>97.842386966937056</v>
      </c>
      <c r="E3546" s="15"/>
    </row>
    <row r="3547" spans="1:5" ht="15.75">
      <c r="A3547" s="16">
        <v>110.58094818736777</v>
      </c>
      <c r="B3547" s="15">
        <v>90.971050534483311</v>
      </c>
      <c r="C3547" s="15">
        <v>92.167753187516155</v>
      </c>
      <c r="D3547" s="15">
        <v>40.029153578251453</v>
      </c>
      <c r="E3547" s="15"/>
    </row>
    <row r="3548" spans="1:5" ht="15.75">
      <c r="A3548" s="16">
        <v>104.90614027839342</v>
      </c>
      <c r="B3548" s="15">
        <v>101.61561937846955</v>
      </c>
      <c r="C3548" s="15">
        <v>137.96346710359444</v>
      </c>
      <c r="D3548" s="15">
        <v>94.952892704048963</v>
      </c>
      <c r="E3548" s="15"/>
    </row>
    <row r="3549" spans="1:5" ht="15.75">
      <c r="A3549" s="16">
        <v>105.0370593200455</v>
      </c>
      <c r="B3549" s="15">
        <v>105.66019658069195</v>
      </c>
      <c r="C3549" s="15">
        <v>113.02862464979171</v>
      </c>
      <c r="D3549" s="15">
        <v>101.11820711825317</v>
      </c>
      <c r="E3549" s="15"/>
    </row>
    <row r="3550" spans="1:5" ht="15.75">
      <c r="A3550" s="16">
        <v>79.005742957781422</v>
      </c>
      <c r="B3550" s="15">
        <v>100.93258233079041</v>
      </c>
      <c r="C3550" s="15">
        <v>134.18305444017733</v>
      </c>
      <c r="D3550" s="15">
        <v>109.9127281742426</v>
      </c>
      <c r="E3550" s="15"/>
    </row>
    <row r="3551" spans="1:5" ht="15.75">
      <c r="A3551" s="16">
        <v>105.26534732819073</v>
      </c>
      <c r="B3551" s="15">
        <v>108.11089251786257</v>
      </c>
      <c r="C3551" s="15">
        <v>92.595351158655603</v>
      </c>
      <c r="D3551" s="15">
        <v>128.45918755406274</v>
      </c>
      <c r="E3551" s="15"/>
    </row>
    <row r="3552" spans="1:5" ht="15.75">
      <c r="A3552" s="16">
        <v>89.45000173418407</v>
      </c>
      <c r="B3552" s="15">
        <v>118.00496022008247</v>
      </c>
      <c r="C3552" s="15">
        <v>99.490085653917504</v>
      </c>
      <c r="D3552" s="15">
        <v>84.419756364616205</v>
      </c>
      <c r="E3552" s="15"/>
    </row>
    <row r="3553" spans="1:5" ht="15.75">
      <c r="A3553" s="16">
        <v>94.995907913676092</v>
      </c>
      <c r="B3553" s="15">
        <v>95.057435413201574</v>
      </c>
      <c r="C3553" s="15">
        <v>141.84434995525521</v>
      </c>
      <c r="D3553" s="15">
        <v>98.955240229719266</v>
      </c>
      <c r="E3553" s="15"/>
    </row>
    <row r="3554" spans="1:5" ht="15.75">
      <c r="A3554" s="16">
        <v>100.69753649165705</v>
      </c>
      <c r="B3554" s="15">
        <v>100.2901376690545</v>
      </c>
      <c r="C3554" s="15">
        <v>135.75944019581812</v>
      </c>
      <c r="D3554" s="15">
        <v>71.789178506526241</v>
      </c>
      <c r="E3554" s="15"/>
    </row>
    <row r="3555" spans="1:5" ht="15.75">
      <c r="A3555" s="16">
        <v>99.746238032258816</v>
      </c>
      <c r="B3555" s="15">
        <v>95.053339155901995</v>
      </c>
      <c r="C3555" s="15">
        <v>142.90579195776445</v>
      </c>
      <c r="D3555" s="15">
        <v>111.31129804332431</v>
      </c>
      <c r="E3555" s="15"/>
    </row>
    <row r="3556" spans="1:5" ht="15.75">
      <c r="A3556" s="16">
        <v>101.8230227522622</v>
      </c>
      <c r="B3556" s="15">
        <v>128.96123539696305</v>
      </c>
      <c r="C3556" s="15">
        <v>102.25683623634154</v>
      </c>
      <c r="D3556" s="15">
        <v>89.081577402316725</v>
      </c>
      <c r="E3556" s="15"/>
    </row>
    <row r="3557" spans="1:5" ht="15.75">
      <c r="A3557" s="16">
        <v>91.146820854169164</v>
      </c>
      <c r="B3557" s="15">
        <v>121.17347429867777</v>
      </c>
      <c r="C3557" s="15">
        <v>122.16739856700656</v>
      </c>
      <c r="D3557" s="15">
        <v>55.15901813971027</v>
      </c>
      <c r="E3557" s="15"/>
    </row>
    <row r="3558" spans="1:5" ht="15.75">
      <c r="A3558" s="16">
        <v>92.528968905844522</v>
      </c>
      <c r="B3558" s="15">
        <v>94.023094508378335</v>
      </c>
      <c r="C3558" s="15">
        <v>153.33089284792436</v>
      </c>
      <c r="D3558" s="15">
        <v>90.977328523172218</v>
      </c>
      <c r="E3558" s="15"/>
    </row>
    <row r="3559" spans="1:5" ht="15.75">
      <c r="A3559" s="16">
        <v>91.249985985149351</v>
      </c>
      <c r="B3559" s="15">
        <v>90.355646254300837</v>
      </c>
      <c r="C3559" s="15">
        <v>115.64690987061113</v>
      </c>
      <c r="D3559" s="15">
        <v>74.54185536335558</v>
      </c>
      <c r="E3559" s="15"/>
    </row>
    <row r="3560" spans="1:5" ht="15.75">
      <c r="A3560" s="16">
        <v>90.387410268994017</v>
      </c>
      <c r="B3560" s="15">
        <v>106.1412301878363</v>
      </c>
      <c r="C3560" s="15">
        <v>159.50143049736312</v>
      </c>
      <c r="D3560" s="15">
        <v>93.143540328020435</v>
      </c>
      <c r="E3560" s="15"/>
    </row>
    <row r="3561" spans="1:5" ht="15.75">
      <c r="A3561" s="16">
        <v>105.69727204327819</v>
      </c>
      <c r="B3561" s="15">
        <v>125.37013067893668</v>
      </c>
      <c r="C3561" s="15">
        <v>124.24908755219235</v>
      </c>
      <c r="D3561" s="15">
        <v>73.275547299863319</v>
      </c>
      <c r="E3561" s="15"/>
    </row>
    <row r="3562" spans="1:5" ht="15.75">
      <c r="A3562" s="16">
        <v>101.96514640822443</v>
      </c>
      <c r="B3562" s="15">
        <v>128.35805302771632</v>
      </c>
      <c r="C3562" s="15">
        <v>139.63442170299913</v>
      </c>
      <c r="D3562" s="15">
        <v>65.139365300643703</v>
      </c>
      <c r="E3562" s="15"/>
    </row>
    <row r="3563" spans="1:5" ht="15.75">
      <c r="A3563" s="16">
        <v>90.468888374863354</v>
      </c>
      <c r="B3563" s="15">
        <v>103.01285890051872</v>
      </c>
      <c r="C3563" s="15">
        <v>129.71569467410973</v>
      </c>
      <c r="D3563" s="15">
        <v>96.403734948273723</v>
      </c>
      <c r="E3563" s="15"/>
    </row>
    <row r="3564" spans="1:5" ht="15.75">
      <c r="A3564" s="16">
        <v>98.771645454212376</v>
      </c>
      <c r="B3564" s="15">
        <v>92.753527815693815</v>
      </c>
      <c r="C3564" s="15">
        <v>144.3254844533385</v>
      </c>
      <c r="D3564" s="15">
        <v>108.91285996490865</v>
      </c>
      <c r="E3564" s="15"/>
    </row>
    <row r="3565" spans="1:5" ht="15.75">
      <c r="A3565" s="16">
        <v>101.24385043682196</v>
      </c>
      <c r="B3565" s="15">
        <v>95.584283628915045</v>
      </c>
      <c r="C3565" s="15">
        <v>118.26113960268572</v>
      </c>
      <c r="D3565" s="15">
        <v>93.596468379791986</v>
      </c>
      <c r="E3565" s="15"/>
    </row>
    <row r="3566" spans="1:5" ht="15.75">
      <c r="A3566" s="16">
        <v>111.70466096482414</v>
      </c>
      <c r="B3566" s="15">
        <v>129.63817761923337</v>
      </c>
      <c r="C3566" s="15">
        <v>121.14484833734309</v>
      </c>
      <c r="D3566" s="15">
        <v>104.07539759711995</v>
      </c>
      <c r="E3566" s="15"/>
    </row>
    <row r="3567" spans="1:5" ht="15.75">
      <c r="A3567" s="16">
        <v>92.112517018142626</v>
      </c>
      <c r="B3567" s="15">
        <v>107.60409218082714</v>
      </c>
      <c r="C3567" s="15">
        <v>149.23127454915743</v>
      </c>
      <c r="D3567" s="15">
        <v>93.657536169251898</v>
      </c>
      <c r="E3567" s="15"/>
    </row>
    <row r="3568" spans="1:5" ht="15.75">
      <c r="A3568" s="16">
        <v>98.337275354089115</v>
      </c>
      <c r="B3568" s="15">
        <v>72.794626861912093</v>
      </c>
      <c r="C3568" s="15">
        <v>114.43422137830908</v>
      </c>
      <c r="D3568" s="15">
        <v>78.004440384978579</v>
      </c>
      <c r="E3568" s="15"/>
    </row>
    <row r="3569" spans="1:5" ht="15.75">
      <c r="A3569" s="16">
        <v>99.489479007706905</v>
      </c>
      <c r="B3569" s="15">
        <v>98.500309980869361</v>
      </c>
      <c r="C3569" s="15">
        <v>133.93974360434981</v>
      </c>
      <c r="D3569" s="15">
        <v>75.989988845583412</v>
      </c>
      <c r="E3569" s="15"/>
    </row>
    <row r="3570" spans="1:5" ht="15.75">
      <c r="A3570" s="16">
        <v>98.339123902184156</v>
      </c>
      <c r="B3570" s="15">
        <v>109.69698964559029</v>
      </c>
      <c r="C3570" s="15">
        <v>149.33708655403279</v>
      </c>
      <c r="D3570" s="15">
        <v>90.710993436124454</v>
      </c>
      <c r="E3570" s="15"/>
    </row>
    <row r="3571" spans="1:5" ht="15.75">
      <c r="A3571" s="16">
        <v>94.711672749446052</v>
      </c>
      <c r="B3571" s="15">
        <v>93.03947896697764</v>
      </c>
      <c r="C3571" s="15">
        <v>165.00526058317746</v>
      </c>
      <c r="D3571" s="15">
        <v>77.57289319741858</v>
      </c>
      <c r="E3571" s="15"/>
    </row>
    <row r="3572" spans="1:5" ht="15.75">
      <c r="A3572" s="16">
        <v>103.59464886929572</v>
      </c>
      <c r="B3572" s="15">
        <v>95.373494695570571</v>
      </c>
      <c r="C3572" s="15">
        <v>131.15477854802862</v>
      </c>
      <c r="D3572" s="15">
        <v>101.1046038653717</v>
      </c>
      <c r="E3572" s="15"/>
    </row>
    <row r="3573" spans="1:5" ht="15.75">
      <c r="A3573" s="16">
        <v>99.759498296612037</v>
      </c>
      <c r="B3573" s="15">
        <v>103.51829120458547</v>
      </c>
      <c r="C3573" s="15">
        <v>126.68613118186158</v>
      </c>
      <c r="D3573" s="15">
        <v>72.602541877876092</v>
      </c>
      <c r="E3573" s="15"/>
    </row>
    <row r="3574" spans="1:5" ht="15.75">
      <c r="A3574" s="16">
        <v>115.0441920258686</v>
      </c>
      <c r="B3574" s="15">
        <v>103.15034870916975</v>
      </c>
      <c r="C3574" s="15">
        <v>93.486359390885809</v>
      </c>
      <c r="D3574" s="15">
        <v>98.395828700921584</v>
      </c>
      <c r="E3574" s="15"/>
    </row>
    <row r="3575" spans="1:5" ht="15.75">
      <c r="A3575" s="16">
        <v>113.13625743156877</v>
      </c>
      <c r="B3575" s="15">
        <v>98.621545449736914</v>
      </c>
      <c r="C3575" s="15">
        <v>120.35205158279041</v>
      </c>
      <c r="D3575" s="15">
        <v>85.379519789375991</v>
      </c>
      <c r="E3575" s="15"/>
    </row>
    <row r="3576" spans="1:5" ht="15.75">
      <c r="A3576" s="16">
        <v>87.721289150272241</v>
      </c>
      <c r="B3576" s="15">
        <v>96.519273762601188</v>
      </c>
      <c r="C3576" s="15">
        <v>154.73519056184273</v>
      </c>
      <c r="D3576" s="15">
        <v>93.211686854323261</v>
      </c>
      <c r="E3576" s="15"/>
    </row>
    <row r="3577" spans="1:5" ht="15.75">
      <c r="A3577" s="16">
        <v>110.73095605806884</v>
      </c>
      <c r="B3577" s="15">
        <v>101.81014448207861</v>
      </c>
      <c r="C3577" s="15">
        <v>121.91155748857909</v>
      </c>
      <c r="D3577" s="15">
        <v>77.019350580860646</v>
      </c>
      <c r="E3577" s="15"/>
    </row>
    <row r="3578" spans="1:5" ht="15.75">
      <c r="A3578" s="16">
        <v>101.00445990906906</v>
      </c>
      <c r="B3578" s="15">
        <v>87.448841497752028</v>
      </c>
      <c r="C3578" s="15">
        <v>168.35738409108671</v>
      </c>
      <c r="D3578" s="15">
        <v>95.046573198976603</v>
      </c>
      <c r="E3578" s="15"/>
    </row>
    <row r="3579" spans="1:5" ht="15.75">
      <c r="A3579" s="16">
        <v>84.904422178544792</v>
      </c>
      <c r="B3579" s="15">
        <v>75.926671197839823</v>
      </c>
      <c r="C3579" s="15">
        <v>128.36776816903352</v>
      </c>
      <c r="D3579" s="15">
        <v>110.61638010193633</v>
      </c>
      <c r="E3579" s="15"/>
    </row>
    <row r="3580" spans="1:5" ht="15.75">
      <c r="A3580" s="16">
        <v>94.037801209259442</v>
      </c>
      <c r="B3580" s="15">
        <v>96.463076696102235</v>
      </c>
      <c r="C3580" s="15">
        <v>116.44085735986778</v>
      </c>
      <c r="D3580" s="15">
        <v>87.923154701576323</v>
      </c>
      <c r="E3580" s="15"/>
    </row>
    <row r="3581" spans="1:5" ht="15.75">
      <c r="A3581" s="16">
        <v>105.37226794520507</v>
      </c>
      <c r="B3581" s="15">
        <v>88.758695954658151</v>
      </c>
      <c r="C3581" s="15">
        <v>151.32385293796915</v>
      </c>
      <c r="D3581" s="15">
        <v>129.53810905520982</v>
      </c>
      <c r="E3581" s="15"/>
    </row>
    <row r="3582" spans="1:5" ht="15.75">
      <c r="A3582" s="16">
        <v>79.378921632360289</v>
      </c>
      <c r="B3582" s="15">
        <v>102.20292896082697</v>
      </c>
      <c r="C3582" s="15">
        <v>115.20097084787153</v>
      </c>
      <c r="D3582" s="15">
        <v>77.793613191778377</v>
      </c>
      <c r="E3582" s="15"/>
    </row>
    <row r="3583" spans="1:5" ht="15.75">
      <c r="A3583" s="16">
        <v>93.241093194541236</v>
      </c>
      <c r="B3583" s="15">
        <v>133.94215045628357</v>
      </c>
      <c r="C3583" s="15">
        <v>135.44568104237555</v>
      </c>
      <c r="D3583" s="15">
        <v>70.319613760210586</v>
      </c>
      <c r="E3583" s="15"/>
    </row>
    <row r="3584" spans="1:5" ht="15.75">
      <c r="A3584" s="16">
        <v>92.115334951876093</v>
      </c>
      <c r="B3584" s="15">
        <v>86.350820978628917</v>
      </c>
      <c r="C3584" s="15">
        <v>76.186301402123036</v>
      </c>
      <c r="D3584" s="15">
        <v>94.195772461210936</v>
      </c>
      <c r="E3584" s="15"/>
    </row>
    <row r="3585" spans="1:5" ht="15.75">
      <c r="A3585" s="16">
        <v>89.653775191527529</v>
      </c>
      <c r="B3585" s="15">
        <v>104.98158683706151</v>
      </c>
      <c r="C3585" s="15">
        <v>85.04930802397439</v>
      </c>
      <c r="D3585" s="15">
        <v>103.63670407912764</v>
      </c>
      <c r="E3585" s="15"/>
    </row>
    <row r="3586" spans="1:5" ht="15.75">
      <c r="A3586" s="16">
        <v>115.70710189199076</v>
      </c>
      <c r="B3586" s="15">
        <v>103.26740680574744</v>
      </c>
      <c r="C3586" s="15">
        <v>168.71706611701711</v>
      </c>
      <c r="D3586" s="15">
        <v>117.69251971805375</v>
      </c>
      <c r="E3586" s="15"/>
    </row>
    <row r="3587" spans="1:5" ht="15.75">
      <c r="A3587" s="16">
        <v>106.59223957930521</v>
      </c>
      <c r="B3587" s="15">
        <v>64.335924750031381</v>
      </c>
      <c r="C3587" s="15">
        <v>152.17166416619534</v>
      </c>
      <c r="D3587" s="15">
        <v>97.956780348431494</v>
      </c>
      <c r="E3587" s="15"/>
    </row>
    <row r="3588" spans="1:5" ht="15.75">
      <c r="A3588" s="16">
        <v>110.94309179200081</v>
      </c>
      <c r="B3588" s="15">
        <v>80.879561611402551</v>
      </c>
      <c r="C3588" s="15">
        <v>147.99004973233423</v>
      </c>
      <c r="D3588" s="15">
        <v>97.446647080124649</v>
      </c>
      <c r="E3588" s="15"/>
    </row>
    <row r="3589" spans="1:5" ht="15.75">
      <c r="A3589" s="16">
        <v>98.719020591977369</v>
      </c>
      <c r="B3589" s="15">
        <v>123.29656626233145</v>
      </c>
      <c r="C3589" s="15">
        <v>115.07720204429575</v>
      </c>
      <c r="D3589" s="15">
        <v>75.502950262750801</v>
      </c>
      <c r="E3589" s="15"/>
    </row>
    <row r="3590" spans="1:5" ht="15.75">
      <c r="A3590" s="16">
        <v>100.61277948685756</v>
      </c>
      <c r="B3590" s="15">
        <v>115.73798457837938</v>
      </c>
      <c r="C3590" s="15">
        <v>141.5763848357642</v>
      </c>
      <c r="D3590" s="15">
        <v>80.860752231308197</v>
      </c>
      <c r="E3590" s="15"/>
    </row>
    <row r="3591" spans="1:5" ht="15.75">
      <c r="A3591" s="16">
        <v>103.6834077849619</v>
      </c>
      <c r="B3591" s="15">
        <v>109.02385544131334</v>
      </c>
      <c r="C3591" s="15">
        <v>126.17446942599599</v>
      </c>
      <c r="D3591" s="15">
        <v>75.745844289946263</v>
      </c>
      <c r="E3591" s="15"/>
    </row>
    <row r="3592" spans="1:5" ht="15.75">
      <c r="A3592" s="16">
        <v>93.382658790295636</v>
      </c>
      <c r="B3592" s="15">
        <v>118.55434317755567</v>
      </c>
      <c r="C3592" s="15">
        <v>119.89309984836041</v>
      </c>
      <c r="D3592" s="15">
        <v>59.141313763922199</v>
      </c>
      <c r="E3592" s="15"/>
    </row>
    <row r="3593" spans="1:5" ht="15.75">
      <c r="A3593" s="16">
        <v>109.75616210658359</v>
      </c>
      <c r="B3593" s="15">
        <v>117.23894815333438</v>
      </c>
      <c r="C3593" s="15">
        <v>104.51135516470913</v>
      </c>
      <c r="D3593" s="15">
        <v>113.67459814824201</v>
      </c>
      <c r="E3593" s="15"/>
    </row>
    <row r="3594" spans="1:5" ht="15.75">
      <c r="A3594" s="16">
        <v>98.890599044500505</v>
      </c>
      <c r="B3594" s="15">
        <v>88.1107402821101</v>
      </c>
      <c r="C3594" s="15">
        <v>112.17043241368287</v>
      </c>
      <c r="D3594" s="15">
        <v>91.39180336874233</v>
      </c>
      <c r="E3594" s="15"/>
    </row>
    <row r="3595" spans="1:5" ht="15.75">
      <c r="A3595" s="16">
        <v>103.79521575365516</v>
      </c>
      <c r="B3595" s="15">
        <v>129.9730862195986</v>
      </c>
      <c r="C3595" s="15">
        <v>128.8535483017256</v>
      </c>
      <c r="D3595" s="15">
        <v>86.623407022591437</v>
      </c>
      <c r="E3595" s="15"/>
    </row>
    <row r="3596" spans="1:5" ht="15.75">
      <c r="A3596" s="16">
        <v>108.1274835906413</v>
      </c>
      <c r="B3596" s="15">
        <v>89.346565269130451</v>
      </c>
      <c r="C3596" s="15">
        <v>106.70282598034078</v>
      </c>
      <c r="D3596" s="15">
        <v>89.950362344700352</v>
      </c>
      <c r="E3596" s="15"/>
    </row>
    <row r="3597" spans="1:5" ht="15.75">
      <c r="A3597" s="16">
        <v>88.716877911684833</v>
      </c>
      <c r="B3597" s="15">
        <v>102.84417993961483</v>
      </c>
      <c r="C3597" s="15">
        <v>120.71257338525356</v>
      </c>
      <c r="D3597" s="15">
        <v>72.192011007280144</v>
      </c>
      <c r="E3597" s="15"/>
    </row>
    <row r="3598" spans="1:5" ht="15.75">
      <c r="A3598" s="16">
        <v>107.21860087355708</v>
      </c>
      <c r="B3598" s="15">
        <v>90.855737625253141</v>
      </c>
      <c r="C3598" s="15">
        <v>101.78637715418972</v>
      </c>
      <c r="D3598" s="15">
        <v>108.06960021432701</v>
      </c>
      <c r="E3598" s="15"/>
    </row>
    <row r="3599" spans="1:5" ht="15.75">
      <c r="A3599" s="16">
        <v>88.896365405082634</v>
      </c>
      <c r="B3599" s="15">
        <v>101.39660670109265</v>
      </c>
      <c r="C3599" s="15">
        <v>127.05871753983047</v>
      </c>
      <c r="D3599" s="15">
        <v>96.060003161630902</v>
      </c>
      <c r="E3599" s="15"/>
    </row>
    <row r="3600" spans="1:5" ht="15.75">
      <c r="A3600" s="16">
        <v>105.26114746998019</v>
      </c>
      <c r="B3600" s="15">
        <v>87.555881820043169</v>
      </c>
      <c r="C3600" s="15">
        <v>130.30642507511061</v>
      </c>
      <c r="D3600" s="15">
        <v>112.85476461157486</v>
      </c>
      <c r="E3600" s="15"/>
    </row>
    <row r="3601" spans="1:5" ht="15.75">
      <c r="A3601" s="16">
        <v>101.95082337251051</v>
      </c>
      <c r="B3601" s="15">
        <v>96.636210850283533</v>
      </c>
      <c r="C3601" s="15">
        <v>125.08075351610728</v>
      </c>
      <c r="D3601" s="15">
        <v>73.721224669930052</v>
      </c>
      <c r="E3601" s="15"/>
    </row>
    <row r="3602" spans="1:5" ht="15.75">
      <c r="A3602" s="16">
        <v>105.84165482902677</v>
      </c>
      <c r="B3602" s="15">
        <v>143.65683218819072</v>
      </c>
      <c r="C3602" s="15">
        <v>120.74550018272703</v>
      </c>
      <c r="D3602" s="15">
        <v>116.73955505503955</v>
      </c>
      <c r="E3602" s="15"/>
    </row>
    <row r="3603" spans="1:5" ht="15.75">
      <c r="A3603" s="16">
        <v>104.584986822465</v>
      </c>
      <c r="B3603" s="15">
        <v>82.588311444658302</v>
      </c>
      <c r="C3603" s="15">
        <v>133.39085727222368</v>
      </c>
      <c r="D3603" s="15">
        <v>103.11161985419517</v>
      </c>
      <c r="E3603" s="15"/>
    </row>
    <row r="3604" spans="1:5" ht="15.75">
      <c r="A3604" s="16">
        <v>102.62610821039289</v>
      </c>
      <c r="B3604" s="15">
        <v>97.355890486545604</v>
      </c>
      <c r="C3604" s="15">
        <v>128.24875167002006</v>
      </c>
      <c r="D3604" s="15">
        <v>112.08858968323057</v>
      </c>
      <c r="E3604" s="15"/>
    </row>
    <row r="3605" spans="1:5" ht="15.75">
      <c r="A3605" s="16">
        <v>98.918127162653491</v>
      </c>
      <c r="B3605" s="15">
        <v>114.11816325824589</v>
      </c>
      <c r="C3605" s="15">
        <v>117.24210506935719</v>
      </c>
      <c r="D3605" s="15">
        <v>85.090698039101653</v>
      </c>
      <c r="E3605" s="15"/>
    </row>
    <row r="3606" spans="1:5" ht="15.75">
      <c r="A3606" s="16">
        <v>101.15255272197601</v>
      </c>
      <c r="B3606" s="15">
        <v>99.040810587132455</v>
      </c>
      <c r="C3606" s="15">
        <v>106.8026847479814</v>
      </c>
      <c r="D3606" s="15">
        <v>99.44611243714121</v>
      </c>
      <c r="E3606" s="15"/>
    </row>
    <row r="3607" spans="1:5" ht="15.75">
      <c r="A3607" s="16">
        <v>92.07916246507466</v>
      </c>
      <c r="B3607" s="15">
        <v>126.51429667670868</v>
      </c>
      <c r="C3607" s="15">
        <v>153.31062929926134</v>
      </c>
      <c r="D3607" s="15">
        <v>118.4832821852865</v>
      </c>
      <c r="E3607" s="15"/>
    </row>
    <row r="3608" spans="1:5" ht="15.75">
      <c r="A3608" s="16">
        <v>77.706147020256822</v>
      </c>
      <c r="B3608" s="15">
        <v>110.26806038777295</v>
      </c>
      <c r="C3608" s="15">
        <v>126.60189747169284</v>
      </c>
      <c r="D3608" s="15">
        <v>111.66138307567621</v>
      </c>
      <c r="E3608" s="15"/>
    </row>
    <row r="3609" spans="1:5" ht="15.75">
      <c r="A3609" s="16">
        <v>86.743488670242641</v>
      </c>
      <c r="B3609" s="15">
        <v>101.26501384849576</v>
      </c>
      <c r="C3609" s="15">
        <v>81.192441650335923</v>
      </c>
      <c r="D3609" s="15">
        <v>75.839315877323088</v>
      </c>
      <c r="E3609" s="15"/>
    </row>
    <row r="3610" spans="1:5" ht="15.75">
      <c r="A3610" s="16">
        <v>101.26448395525358</v>
      </c>
      <c r="B3610" s="15">
        <v>99.305744935185203</v>
      </c>
      <c r="C3610" s="15">
        <v>135.87681460749081</v>
      </c>
      <c r="D3610" s="15">
        <v>74.874332250863063</v>
      </c>
      <c r="E3610" s="15"/>
    </row>
    <row r="3611" spans="1:5" ht="15.75">
      <c r="A3611" s="16">
        <v>99.543684675870736</v>
      </c>
      <c r="B3611" s="15">
        <v>131.30494860974409</v>
      </c>
      <c r="C3611" s="15">
        <v>106.94459853724538</v>
      </c>
      <c r="D3611" s="15">
        <v>119.53224853946267</v>
      </c>
      <c r="E3611" s="15"/>
    </row>
    <row r="3612" spans="1:5" ht="15.75">
      <c r="A3612" s="16">
        <v>93.772095874504657</v>
      </c>
      <c r="B3612" s="15">
        <v>115.39325455757989</v>
      </c>
      <c r="C3612" s="15">
        <v>149.5094064576449</v>
      </c>
      <c r="D3612" s="15">
        <v>90.724156028335301</v>
      </c>
      <c r="E3612" s="15"/>
    </row>
    <row r="3613" spans="1:5" ht="15.75">
      <c r="A3613" s="16">
        <v>98.916256905545197</v>
      </c>
      <c r="B3613" s="15">
        <v>62.459768460433907</v>
      </c>
      <c r="C3613" s="15">
        <v>100.52869177946491</v>
      </c>
      <c r="D3613" s="15">
        <v>47.591513003317232</v>
      </c>
      <c r="E3613" s="15"/>
    </row>
    <row r="3614" spans="1:5" ht="15.75">
      <c r="A3614" s="16">
        <v>101.70704156133183</v>
      </c>
      <c r="B3614" s="15">
        <v>116.06537776507366</v>
      </c>
      <c r="C3614" s="15">
        <v>113.6461246171109</v>
      </c>
      <c r="D3614" s="15">
        <v>81.109022532422159</v>
      </c>
      <c r="E3614" s="15"/>
    </row>
    <row r="3615" spans="1:5" ht="15.75">
      <c r="A3615" s="16">
        <v>111.58617086377944</v>
      </c>
      <c r="B3615" s="15">
        <v>119.8047908061767</v>
      </c>
      <c r="C3615" s="15">
        <v>142.14084674100604</v>
      </c>
      <c r="D3615" s="15">
        <v>113.93598213010705</v>
      </c>
      <c r="E3615" s="15"/>
    </row>
    <row r="3616" spans="1:5" ht="15.75">
      <c r="A3616" s="16">
        <v>108.75555124125071</v>
      </c>
      <c r="B3616" s="15">
        <v>109.07003312912025</v>
      </c>
      <c r="C3616" s="15">
        <v>126.35699363921162</v>
      </c>
      <c r="D3616" s="15">
        <v>94.655756086132214</v>
      </c>
      <c r="E3616" s="15"/>
    </row>
    <row r="3617" spans="1:5" ht="15.75">
      <c r="A3617" s="16">
        <v>95.072934759093641</v>
      </c>
      <c r="B3617" s="15">
        <v>114.09070456699624</v>
      </c>
      <c r="C3617" s="15">
        <v>137.07664788100828</v>
      </c>
      <c r="D3617" s="15">
        <v>107.63278982097404</v>
      </c>
      <c r="E3617" s="15"/>
    </row>
    <row r="3618" spans="1:5" ht="15.75">
      <c r="A3618" s="16">
        <v>100.43764724915718</v>
      </c>
      <c r="B3618" s="15">
        <v>84.489997457188792</v>
      </c>
      <c r="C3618" s="15">
        <v>127.79547268767146</v>
      </c>
      <c r="D3618" s="15">
        <v>137.37255214764446</v>
      </c>
      <c r="E3618" s="15"/>
    </row>
    <row r="3619" spans="1:5" ht="15.75">
      <c r="A3619" s="16">
        <v>99.194016921052253</v>
      </c>
      <c r="B3619" s="15">
        <v>120.1414436104983</v>
      </c>
      <c r="C3619" s="15">
        <v>152.12299594563774</v>
      </c>
      <c r="D3619" s="15">
        <v>99.731690832419417</v>
      </c>
      <c r="E3619" s="15"/>
    </row>
    <row r="3620" spans="1:5" ht="15.75">
      <c r="A3620" s="16">
        <v>109.94919867395083</v>
      </c>
      <c r="B3620" s="15">
        <v>73.287315936431696</v>
      </c>
      <c r="C3620" s="15">
        <v>121.90508499913335</v>
      </c>
      <c r="D3620" s="15">
        <v>108.44252950804503</v>
      </c>
      <c r="E3620" s="15"/>
    </row>
    <row r="3621" spans="1:5" ht="15.75">
      <c r="A3621" s="16">
        <v>97.216428700340884</v>
      </c>
      <c r="B3621" s="15">
        <v>111.50023309224935</v>
      </c>
      <c r="C3621" s="15">
        <v>104.79722555402873</v>
      </c>
      <c r="D3621" s="15">
        <v>109.24062880704923</v>
      </c>
      <c r="E3621" s="15"/>
    </row>
    <row r="3622" spans="1:5" ht="15.75">
      <c r="A3622" s="16">
        <v>101.63684979051482</v>
      </c>
      <c r="B3622" s="15">
        <v>76.04547507481243</v>
      </c>
      <c r="C3622" s="15">
        <v>132.89617306498371</v>
      </c>
      <c r="D3622" s="15">
        <v>45.637895796494377</v>
      </c>
      <c r="E3622" s="15"/>
    </row>
    <row r="3623" spans="1:5" ht="15.75">
      <c r="A3623" s="16">
        <v>95.782598458731627</v>
      </c>
      <c r="B3623" s="15">
        <v>112.82448541212489</v>
      </c>
      <c r="C3623" s="15">
        <v>116.77423439593895</v>
      </c>
      <c r="D3623" s="15">
        <v>102.36494828271816</v>
      </c>
      <c r="E3623" s="15"/>
    </row>
    <row r="3624" spans="1:5" ht="15.75">
      <c r="A3624" s="16">
        <v>98.416308536803854</v>
      </c>
      <c r="B3624" s="15">
        <v>78.041049436143339</v>
      </c>
      <c r="C3624" s="15">
        <v>129.18591429906314</v>
      </c>
      <c r="D3624" s="15">
        <v>88.838236438482454</v>
      </c>
      <c r="E3624" s="15"/>
    </row>
    <row r="3625" spans="1:5" ht="15.75">
      <c r="A3625" s="16">
        <v>111.86754260547218</v>
      </c>
      <c r="B3625" s="15">
        <v>76.358325447165498</v>
      </c>
      <c r="C3625" s="15">
        <v>130.04199453403089</v>
      </c>
      <c r="D3625" s="15">
        <v>107.55301311392031</v>
      </c>
      <c r="E3625" s="15"/>
    </row>
    <row r="3626" spans="1:5" ht="15.75">
      <c r="A3626" s="16">
        <v>81.61184328159834</v>
      </c>
      <c r="B3626" s="15">
        <v>98.991546051541945</v>
      </c>
      <c r="C3626" s="15">
        <v>116.12115183840501</v>
      </c>
      <c r="D3626" s="15">
        <v>68.107295557672387</v>
      </c>
      <c r="E3626" s="15"/>
    </row>
    <row r="3627" spans="1:5" ht="15.75">
      <c r="A3627" s="16">
        <v>83.79771933923621</v>
      </c>
      <c r="B3627" s="15">
        <v>96.369651822078595</v>
      </c>
      <c r="C3627" s="15">
        <v>110.54534197348289</v>
      </c>
      <c r="D3627" s="15">
        <v>96.056848830335184</v>
      </c>
      <c r="E3627" s="15"/>
    </row>
    <row r="3628" spans="1:5" ht="15.75">
      <c r="A3628" s="16">
        <v>103.04249105951726</v>
      </c>
      <c r="B3628" s="15">
        <v>100.62734484600924</v>
      </c>
      <c r="C3628" s="15">
        <v>152.29589203082696</v>
      </c>
      <c r="D3628" s="15">
        <v>115.8930190750084</v>
      </c>
      <c r="E3628" s="15"/>
    </row>
    <row r="3629" spans="1:5" ht="15.75">
      <c r="A3629" s="16">
        <v>101.91549856401707</v>
      </c>
      <c r="B3629" s="15">
        <v>106.31754465862855</v>
      </c>
      <c r="C3629" s="15">
        <v>124.17203906114196</v>
      </c>
      <c r="D3629" s="15">
        <v>99.524471571135109</v>
      </c>
      <c r="E3629" s="15"/>
    </row>
    <row r="3630" spans="1:5" ht="15.75">
      <c r="A3630" s="16">
        <v>103.68084137261349</v>
      </c>
      <c r="B3630" s="15">
        <v>105.49225959625232</v>
      </c>
      <c r="C3630" s="15">
        <v>130.21978350523113</v>
      </c>
      <c r="D3630" s="15">
        <v>104.19842981793295</v>
      </c>
      <c r="E3630" s="15"/>
    </row>
    <row r="3631" spans="1:5" ht="15.75">
      <c r="A3631" s="16">
        <v>102.16200352329565</v>
      </c>
      <c r="B3631" s="15">
        <v>91.809748983314421</v>
      </c>
      <c r="C3631" s="15">
        <v>127.37949923727001</v>
      </c>
      <c r="D3631" s="15">
        <v>80.256323886635528</v>
      </c>
      <c r="E3631" s="15"/>
    </row>
    <row r="3632" spans="1:5" ht="15.75">
      <c r="A3632" s="16">
        <v>96.513514194077743</v>
      </c>
      <c r="B3632" s="15">
        <v>93.254170062328967</v>
      </c>
      <c r="C3632" s="15">
        <v>132.25281541418212</v>
      </c>
      <c r="D3632" s="15">
        <v>102.24925146082455</v>
      </c>
      <c r="E3632" s="15"/>
    </row>
    <row r="3633" spans="1:5" ht="15.75">
      <c r="A3633" s="16">
        <v>100.80732178625453</v>
      </c>
      <c r="B3633" s="15">
        <v>67.296605429623924</v>
      </c>
      <c r="C3633" s="15">
        <v>108.88070672095864</v>
      </c>
      <c r="D3633" s="15">
        <v>42.238562743909824</v>
      </c>
      <c r="E3633" s="15"/>
    </row>
    <row r="3634" spans="1:5" ht="15.75">
      <c r="A3634" s="16">
        <v>96.846750287119221</v>
      </c>
      <c r="B3634" s="15">
        <v>102.80566620355671</v>
      </c>
      <c r="C3634" s="15">
        <v>134.66542019424423</v>
      </c>
      <c r="D3634" s="15">
        <v>101.18198597900232</v>
      </c>
      <c r="E3634" s="15"/>
    </row>
    <row r="3635" spans="1:5" ht="15.75">
      <c r="A3635" s="16">
        <v>99.969848925729821</v>
      </c>
      <c r="B3635" s="15">
        <v>103.75445058713808</v>
      </c>
      <c r="C3635" s="15">
        <v>102.98540239890599</v>
      </c>
      <c r="D3635" s="15">
        <v>133.9150744160861</v>
      </c>
      <c r="E3635" s="15"/>
    </row>
    <row r="3636" spans="1:5" ht="15.75">
      <c r="A3636" s="16">
        <v>92.821883821221718</v>
      </c>
      <c r="B3636" s="15">
        <v>86.363791342029117</v>
      </c>
      <c r="C3636" s="15">
        <v>139.08573122953385</v>
      </c>
      <c r="D3636" s="15">
        <v>68.540998319440405</v>
      </c>
      <c r="E3636" s="15"/>
    </row>
    <row r="3637" spans="1:5" ht="15.75">
      <c r="A3637" s="16">
        <v>106.52598012180761</v>
      </c>
      <c r="B3637" s="15">
        <v>102.44518415104267</v>
      </c>
      <c r="C3637" s="15">
        <v>110.98255008554361</v>
      </c>
      <c r="D3637" s="15">
        <v>108.28394838794111</v>
      </c>
      <c r="E3637" s="15"/>
    </row>
    <row r="3638" spans="1:5" ht="15.75">
      <c r="A3638" s="16">
        <v>95.118547222290317</v>
      </c>
      <c r="B3638" s="15">
        <v>100.2236937248199</v>
      </c>
      <c r="C3638" s="15">
        <v>159.3473421288877</v>
      </c>
      <c r="D3638" s="15">
        <v>68.68663687180856</v>
      </c>
      <c r="E3638" s="15"/>
    </row>
    <row r="3639" spans="1:5" ht="15.75">
      <c r="A3639" s="16">
        <v>103.59977938862244</v>
      </c>
      <c r="B3639" s="15">
        <v>100.69761133977408</v>
      </c>
      <c r="C3639" s="15">
        <v>144.19296398779693</v>
      </c>
      <c r="D3639" s="15">
        <v>95.499134066477609</v>
      </c>
      <c r="E3639" s="15"/>
    </row>
    <row r="3640" spans="1:5" ht="15.75">
      <c r="A3640" s="16">
        <v>111.88792517223192</v>
      </c>
      <c r="B3640" s="15">
        <v>99.822207043990829</v>
      </c>
      <c r="C3640" s="15">
        <v>116.66574848789537</v>
      </c>
      <c r="D3640" s="15">
        <v>85.433632449854713</v>
      </c>
      <c r="E3640" s="15"/>
    </row>
    <row r="3641" spans="1:5" ht="15.75">
      <c r="A3641" s="16">
        <v>103.32396666811974</v>
      </c>
      <c r="B3641" s="15">
        <v>112.03130018095067</v>
      </c>
      <c r="C3641" s="15">
        <v>140.65264500184185</v>
      </c>
      <c r="D3641" s="15">
        <v>77.718442877517191</v>
      </c>
      <c r="E3641" s="15"/>
    </row>
    <row r="3642" spans="1:5" ht="15.75">
      <c r="A3642" s="16">
        <v>110.17166141807024</v>
      </c>
      <c r="B3642" s="15">
        <v>67.173549970425483</v>
      </c>
      <c r="C3642" s="15">
        <v>93.107901586768094</v>
      </c>
      <c r="D3642" s="15">
        <v>73.407161047276759</v>
      </c>
      <c r="E3642" s="15"/>
    </row>
    <row r="3643" spans="1:5" ht="15.75">
      <c r="A3643" s="16">
        <v>114.72255058573069</v>
      </c>
      <c r="B3643" s="15">
        <v>113.61780626561426</v>
      </c>
      <c r="C3643" s="15">
        <v>106.7916293637893</v>
      </c>
      <c r="D3643" s="15">
        <v>123.53299272681397</v>
      </c>
      <c r="E3643" s="15"/>
    </row>
    <row r="3644" spans="1:5" ht="15.75">
      <c r="A3644" s="16">
        <v>98.898525819498673</v>
      </c>
      <c r="B3644" s="15">
        <v>73.780528537872669</v>
      </c>
      <c r="C3644" s="15">
        <v>144.33451870210092</v>
      </c>
      <c r="D3644" s="15">
        <v>120.26191108362241</v>
      </c>
      <c r="E3644" s="15"/>
    </row>
    <row r="3645" spans="1:5" ht="15.75">
      <c r="A3645" s="16">
        <v>108.66646008250882</v>
      </c>
      <c r="B3645" s="15">
        <v>70.742898052151304</v>
      </c>
      <c r="C3645" s="15">
        <v>142.21818916508369</v>
      </c>
      <c r="D3645" s="15">
        <v>114.45879100384673</v>
      </c>
      <c r="E3645" s="15"/>
    </row>
    <row r="3646" spans="1:5" ht="15.75">
      <c r="A3646" s="16">
        <v>101.89513073775061</v>
      </c>
      <c r="B3646" s="15">
        <v>96.434028679345829</v>
      </c>
      <c r="C3646" s="15">
        <v>132.73923792022515</v>
      </c>
      <c r="D3646" s="15">
        <v>104.86918529927038</v>
      </c>
      <c r="E3646" s="15"/>
    </row>
    <row r="3647" spans="1:5" ht="15.75">
      <c r="A3647" s="16">
        <v>99.650523828904625</v>
      </c>
      <c r="B3647" s="15">
        <v>105.19752622960823</v>
      </c>
      <c r="C3647" s="15">
        <v>108.13151134590839</v>
      </c>
      <c r="D3647" s="15">
        <v>97.192761371820779</v>
      </c>
      <c r="E3647" s="15"/>
    </row>
    <row r="3648" spans="1:5" ht="15.75">
      <c r="A3648" s="16">
        <v>96.883927685757953</v>
      </c>
      <c r="B3648" s="15">
        <v>85.003565327957631</v>
      </c>
      <c r="C3648" s="15">
        <v>118.46887638319572</v>
      </c>
      <c r="D3648" s="15">
        <v>103.59869508403676</v>
      </c>
      <c r="E3648" s="15"/>
    </row>
    <row r="3649" spans="1:5" ht="15.75">
      <c r="A3649" s="16">
        <v>82.64546294993238</v>
      </c>
      <c r="B3649" s="15">
        <v>114.84623503219495</v>
      </c>
      <c r="C3649" s="15">
        <v>118.47762200679881</v>
      </c>
      <c r="D3649" s="15">
        <v>93.841499295200492</v>
      </c>
      <c r="E3649" s="15"/>
    </row>
    <row r="3650" spans="1:5" ht="15.75">
      <c r="A3650" s="16">
        <v>106.8966591487083</v>
      </c>
      <c r="B3650" s="15">
        <v>110.53147892187667</v>
      </c>
      <c r="C3650" s="15">
        <v>131.14840757942261</v>
      </c>
      <c r="D3650" s="15">
        <v>78.834060139803341</v>
      </c>
      <c r="E3650" s="15"/>
    </row>
    <row r="3651" spans="1:5" ht="15.75">
      <c r="A3651" s="16">
        <v>112.27555646863721</v>
      </c>
      <c r="B3651" s="15">
        <v>95.241832603454668</v>
      </c>
      <c r="C3651" s="15">
        <v>144.60812062677633</v>
      </c>
      <c r="D3651" s="15">
        <v>84.108981109955039</v>
      </c>
      <c r="E3651" s="15"/>
    </row>
    <row r="3652" spans="1:5" ht="15.75">
      <c r="A3652" s="16">
        <v>81.302817071764366</v>
      </c>
      <c r="B3652" s="15">
        <v>96.025870773735278</v>
      </c>
      <c r="C3652" s="15">
        <v>125.90943976781546</v>
      </c>
      <c r="D3652" s="15">
        <v>75.222369494957775</v>
      </c>
      <c r="E3652" s="15"/>
    </row>
    <row r="3653" spans="1:5" ht="15.75">
      <c r="A3653" s="16">
        <v>100.36388634677564</v>
      </c>
      <c r="B3653" s="15">
        <v>92.077465305499118</v>
      </c>
      <c r="C3653" s="15">
        <v>121.97019366312247</v>
      </c>
      <c r="D3653" s="15">
        <v>86.322768390948568</v>
      </c>
      <c r="E3653" s="15"/>
    </row>
    <row r="3654" spans="1:5" ht="15.75">
      <c r="A3654" s="16">
        <v>107.71539010901279</v>
      </c>
      <c r="B3654" s="15">
        <v>73.252707567354491</v>
      </c>
      <c r="C3654" s="15">
        <v>136.26609771907852</v>
      </c>
      <c r="D3654" s="15">
        <v>125.56434884698433</v>
      </c>
      <c r="E3654" s="15"/>
    </row>
    <row r="3655" spans="1:5" ht="15.75">
      <c r="A3655" s="16">
        <v>83.930321043175127</v>
      </c>
      <c r="B3655" s="15">
        <v>88.009360685339288</v>
      </c>
      <c r="C3655" s="15">
        <v>104.07129652214167</v>
      </c>
      <c r="D3655" s="15">
        <v>111.45864506929684</v>
      </c>
      <c r="E3655" s="15"/>
    </row>
    <row r="3656" spans="1:5" ht="15.75">
      <c r="A3656" s="16">
        <v>114.34531825114504</v>
      </c>
      <c r="B3656" s="15">
        <v>129.19296317364228</v>
      </c>
      <c r="C3656" s="15">
        <v>105.99612889769219</v>
      </c>
      <c r="D3656" s="15">
        <v>93.341758260811503</v>
      </c>
      <c r="E3656" s="15"/>
    </row>
    <row r="3657" spans="1:5" ht="15.75">
      <c r="A3657" s="16">
        <v>121.40208633196039</v>
      </c>
      <c r="B3657" s="15">
        <v>76.765497481153488</v>
      </c>
      <c r="C3657" s="15">
        <v>136.61248763643243</v>
      </c>
      <c r="D3657" s="15">
        <v>87.861876375717429</v>
      </c>
      <c r="E3657" s="15"/>
    </row>
    <row r="3658" spans="1:5" ht="15.75">
      <c r="A3658" s="16">
        <v>97.597763866338028</v>
      </c>
      <c r="B3658" s="15">
        <v>121.06863416349825</v>
      </c>
      <c r="C3658" s="15">
        <v>121.93757718561073</v>
      </c>
      <c r="D3658" s="15">
        <v>100.97746556826905</v>
      </c>
      <c r="E3658" s="15"/>
    </row>
    <row r="3659" spans="1:5" ht="15.75">
      <c r="A3659" s="16">
        <v>97.375726557606868</v>
      </c>
      <c r="B3659" s="15">
        <v>83.601715933701826</v>
      </c>
      <c r="C3659" s="15">
        <v>131.35814361357347</v>
      </c>
      <c r="D3659" s="15">
        <v>89.729324647839803</v>
      </c>
      <c r="E3659" s="15"/>
    </row>
    <row r="3660" spans="1:5" ht="15.75">
      <c r="A3660" s="16">
        <v>112.66444520948085</v>
      </c>
      <c r="B3660" s="15">
        <v>105.03528974536493</v>
      </c>
      <c r="C3660" s="15">
        <v>96.988504440992074</v>
      </c>
      <c r="D3660" s="15">
        <v>92.23917519836391</v>
      </c>
      <c r="E3660" s="15"/>
    </row>
    <row r="3661" spans="1:5" ht="15.75">
      <c r="A3661" s="16">
        <v>112.56652648578438</v>
      </c>
      <c r="B3661" s="15">
        <v>81.899706117786764</v>
      </c>
      <c r="C3661" s="15">
        <v>108.20262249820303</v>
      </c>
      <c r="D3661" s="15">
        <v>83.89668785671347</v>
      </c>
      <c r="E3661" s="15"/>
    </row>
    <row r="3662" spans="1:5" ht="15.75">
      <c r="A3662" s="16">
        <v>118.18976367661662</v>
      </c>
      <c r="B3662" s="15">
        <v>138.51657881628512</v>
      </c>
      <c r="C3662" s="15">
        <v>146.49928806898629</v>
      </c>
      <c r="D3662" s="15">
        <v>58.729264688429339</v>
      </c>
      <c r="E3662" s="15"/>
    </row>
    <row r="3663" spans="1:5" ht="15.75">
      <c r="A3663" s="16">
        <v>106.61403522545356</v>
      </c>
      <c r="B3663" s="15">
        <v>96.397166738802298</v>
      </c>
      <c r="C3663" s="15">
        <v>126.51956906279906</v>
      </c>
      <c r="D3663" s="15">
        <v>110.36897292863159</v>
      </c>
      <c r="E3663" s="15"/>
    </row>
    <row r="3664" spans="1:5" ht="15.75">
      <c r="A3664" s="16">
        <v>112.09158637192331</v>
      </c>
      <c r="B3664" s="15">
        <v>103.65051197869093</v>
      </c>
      <c r="C3664" s="15">
        <v>124.8536427538113</v>
      </c>
      <c r="D3664" s="15">
        <v>120.18351787117467</v>
      </c>
      <c r="E3664" s="15"/>
    </row>
    <row r="3665" spans="1:5" ht="15.75">
      <c r="A3665" s="16">
        <v>100.79308952416568</v>
      </c>
      <c r="B3665" s="15">
        <v>115.18758857332614</v>
      </c>
      <c r="C3665" s="15">
        <v>140.66872554912493</v>
      </c>
      <c r="D3665" s="15">
        <v>96.872614605308627</v>
      </c>
      <c r="E3665" s="15"/>
    </row>
    <row r="3666" spans="1:5" ht="15.75">
      <c r="A3666" s="16">
        <v>104.235521039476</v>
      </c>
      <c r="B3666" s="15">
        <v>111.55042863018707</v>
      </c>
      <c r="C3666" s="15">
        <v>121.39366086140626</v>
      </c>
      <c r="D3666" s="15">
        <v>79.447576846069978</v>
      </c>
      <c r="E3666" s="15"/>
    </row>
    <row r="3667" spans="1:5" ht="15.75">
      <c r="A3667" s="16">
        <v>94.97301495577517</v>
      </c>
      <c r="B3667" s="15">
        <v>91.427697308012057</v>
      </c>
      <c r="C3667" s="15">
        <v>111.07896069447634</v>
      </c>
      <c r="D3667" s="15">
        <v>110.07460651655379</v>
      </c>
      <c r="E3667" s="15"/>
    </row>
    <row r="3668" spans="1:5" ht="15.75">
      <c r="A3668" s="16">
        <v>101.22099521141195</v>
      </c>
      <c r="B3668" s="15">
        <v>95.360489003985549</v>
      </c>
      <c r="C3668" s="15">
        <v>123.96245148355547</v>
      </c>
      <c r="D3668" s="15">
        <v>98.510610730420467</v>
      </c>
      <c r="E3668" s="15"/>
    </row>
    <row r="3669" spans="1:5" ht="15.75">
      <c r="A3669" s="16">
        <v>99.92797540002698</v>
      </c>
      <c r="B3669" s="15">
        <v>99.59593700714322</v>
      </c>
      <c r="C3669" s="15">
        <v>110.47862580736592</v>
      </c>
      <c r="D3669" s="15">
        <v>93.868623671431806</v>
      </c>
      <c r="E3669" s="15"/>
    </row>
    <row r="3670" spans="1:5" ht="15.75">
      <c r="A3670" s="16">
        <v>119.26760319975074</v>
      </c>
      <c r="B3670" s="15">
        <v>57.812259624716944</v>
      </c>
      <c r="C3670" s="15">
        <v>147.36023201806461</v>
      </c>
      <c r="D3670" s="15">
        <v>93.511244427878637</v>
      </c>
      <c r="E3670" s="15"/>
    </row>
    <row r="3671" spans="1:5" ht="15.75">
      <c r="A3671" s="16">
        <v>108.2615290388901</v>
      </c>
      <c r="B3671" s="15">
        <v>87.870913368283254</v>
      </c>
      <c r="C3671" s="15">
        <v>126.85823442450896</v>
      </c>
      <c r="D3671" s="15">
        <v>127.44162202540679</v>
      </c>
      <c r="E3671" s="15"/>
    </row>
    <row r="3672" spans="1:5" ht="15.75">
      <c r="A3672" s="16">
        <v>92.243897985076728</v>
      </c>
      <c r="B3672" s="15">
        <v>98.216714319426046</v>
      </c>
      <c r="C3672" s="15">
        <v>132.63995847387946</v>
      </c>
      <c r="D3672" s="15">
        <v>107.37162423970972</v>
      </c>
      <c r="E3672" s="15"/>
    </row>
    <row r="3673" spans="1:5" ht="15.75">
      <c r="A3673" s="16">
        <v>100.15274735685011</v>
      </c>
      <c r="B3673" s="15">
        <v>87.940265034296772</v>
      </c>
      <c r="C3673" s="15">
        <v>147.86263099737198</v>
      </c>
      <c r="D3673" s="15">
        <v>104.54441160607644</v>
      </c>
      <c r="E3673" s="15"/>
    </row>
    <row r="3674" spans="1:5" ht="15.75">
      <c r="A3674" s="16">
        <v>104.02977217174794</v>
      </c>
      <c r="B3674" s="15">
        <v>67.1777829836401</v>
      </c>
      <c r="C3674" s="15">
        <v>124.30191143525917</v>
      </c>
      <c r="D3674" s="15">
        <v>106.54733345274394</v>
      </c>
      <c r="E3674" s="15"/>
    </row>
    <row r="3675" spans="1:5" ht="15.75">
      <c r="A3675" s="16">
        <v>90.56009120397448</v>
      </c>
      <c r="B3675" s="15">
        <v>101.35919195614065</v>
      </c>
      <c r="C3675" s="15">
        <v>109.82739305695191</v>
      </c>
      <c r="D3675" s="15">
        <v>79.807056813996269</v>
      </c>
      <c r="E3675" s="15"/>
    </row>
    <row r="3676" spans="1:5" ht="15.75">
      <c r="A3676" s="16">
        <v>102.57827404877276</v>
      </c>
      <c r="B3676" s="15">
        <v>108.85425713568111</v>
      </c>
      <c r="C3676" s="15">
        <v>128.36679516983054</v>
      </c>
      <c r="D3676" s="15">
        <v>75.54616653403059</v>
      </c>
      <c r="E3676" s="15"/>
    </row>
    <row r="3677" spans="1:5" ht="15.75">
      <c r="A3677" s="16">
        <v>93.020729744529262</v>
      </c>
      <c r="B3677" s="15">
        <v>91.545488519761875</v>
      </c>
      <c r="C3677" s="15">
        <v>146.12036727809254</v>
      </c>
      <c r="D3677" s="15">
        <v>94.240600069957736</v>
      </c>
      <c r="E3677" s="15"/>
    </row>
    <row r="3678" spans="1:5" ht="15.75">
      <c r="A3678" s="16">
        <v>96.531538129545424</v>
      </c>
      <c r="B3678" s="15">
        <v>118.06943894837332</v>
      </c>
      <c r="C3678" s="15">
        <v>128.57638524847061</v>
      </c>
      <c r="D3678" s="15">
        <v>84.700718138867614</v>
      </c>
      <c r="E3678" s="15"/>
    </row>
    <row r="3679" spans="1:5" ht="15.75">
      <c r="A3679" s="16">
        <v>103.79067684608003</v>
      </c>
      <c r="B3679" s="15">
        <v>97.580173169836826</v>
      </c>
      <c r="C3679" s="15">
        <v>139.61700025419645</v>
      </c>
      <c r="D3679" s="15">
        <v>94.86668539603329</v>
      </c>
      <c r="E3679" s="15"/>
    </row>
    <row r="3680" spans="1:5" ht="15.75">
      <c r="A3680" s="16">
        <v>95.627868276244499</v>
      </c>
      <c r="B3680" s="15">
        <v>105.03982781643231</v>
      </c>
      <c r="C3680" s="15">
        <v>101.34993130370731</v>
      </c>
      <c r="D3680" s="15">
        <v>76.215418031955551</v>
      </c>
      <c r="E3680" s="15"/>
    </row>
    <row r="3681" spans="1:5" ht="15.75">
      <c r="A3681" s="16">
        <v>105.41622506312933</v>
      </c>
      <c r="B3681" s="15">
        <v>90.99704495480978</v>
      </c>
      <c r="C3681" s="15">
        <v>150.27485838880352</v>
      </c>
      <c r="D3681" s="15">
        <v>96.757749878725008</v>
      </c>
      <c r="E3681" s="15"/>
    </row>
    <row r="3682" spans="1:5" ht="15.75">
      <c r="A3682" s="16">
        <v>117.80535138183836</v>
      </c>
      <c r="B3682" s="15">
        <v>85.950450910621612</v>
      </c>
      <c r="C3682" s="15">
        <v>126.0662547783852</v>
      </c>
      <c r="D3682" s="15">
        <v>80.299757109179382</v>
      </c>
      <c r="E3682" s="15"/>
    </row>
    <row r="3683" spans="1:5" ht="15.75">
      <c r="A3683" s="16">
        <v>100.83962331544285</v>
      </c>
      <c r="B3683" s="15">
        <v>111.89682315094842</v>
      </c>
      <c r="C3683" s="15">
        <v>134.07849511515337</v>
      </c>
      <c r="D3683" s="15">
        <v>55.949210301071162</v>
      </c>
      <c r="E3683" s="15"/>
    </row>
    <row r="3684" spans="1:5" ht="15.75">
      <c r="A3684" s="16">
        <v>103.23956104324452</v>
      </c>
      <c r="B3684" s="15">
        <v>99.665870565081605</v>
      </c>
      <c r="C3684" s="15">
        <v>119.04527616892437</v>
      </c>
      <c r="D3684" s="15">
        <v>62.762734026910039</v>
      </c>
      <c r="E3684" s="15"/>
    </row>
    <row r="3685" spans="1:5" ht="15.75">
      <c r="A3685" s="16">
        <v>71.013389074727229</v>
      </c>
      <c r="B3685" s="15">
        <v>110.99052231802489</v>
      </c>
      <c r="C3685" s="15">
        <v>121.4726946024939</v>
      </c>
      <c r="D3685" s="15">
        <v>95.16777077630536</v>
      </c>
      <c r="E3685" s="15"/>
    </row>
    <row r="3686" spans="1:5" ht="15.75">
      <c r="A3686" s="16">
        <v>102.87110221989906</v>
      </c>
      <c r="B3686" s="15">
        <v>81.833550001823596</v>
      </c>
      <c r="C3686" s="15">
        <v>141.91521982602353</v>
      </c>
      <c r="D3686" s="15">
        <v>69.3490502190798</v>
      </c>
      <c r="E3686" s="15"/>
    </row>
    <row r="3687" spans="1:5" ht="15.75">
      <c r="A3687" s="16">
        <v>98.915986536360379</v>
      </c>
      <c r="B3687" s="15">
        <v>114.03636398535468</v>
      </c>
      <c r="C3687" s="15">
        <v>141.09198115676804</v>
      </c>
      <c r="D3687" s="15">
        <v>120.55198607442321</v>
      </c>
      <c r="E3687" s="15"/>
    </row>
    <row r="3688" spans="1:5" ht="15.75">
      <c r="A3688" s="16">
        <v>106.31908873893394</v>
      </c>
      <c r="B3688" s="15">
        <v>106.37401282637029</v>
      </c>
      <c r="C3688" s="15">
        <v>88.692853371418323</v>
      </c>
      <c r="D3688" s="15">
        <v>88.021723934423335</v>
      </c>
      <c r="E3688" s="15"/>
    </row>
    <row r="3689" spans="1:5" ht="15.75">
      <c r="A3689" s="16">
        <v>101.59857644399608</v>
      </c>
      <c r="B3689" s="15">
        <v>102.02780012034509</v>
      </c>
      <c r="C3689" s="15">
        <v>137.77488846941424</v>
      </c>
      <c r="D3689" s="15">
        <v>116.30465907419421</v>
      </c>
      <c r="E3689" s="15"/>
    </row>
    <row r="3690" spans="1:5" ht="15.75">
      <c r="A3690" s="16">
        <v>126.26256518195191</v>
      </c>
      <c r="B3690" s="15">
        <v>106.36422732412711</v>
      </c>
      <c r="C3690" s="15">
        <v>103.07007463968034</v>
      </c>
      <c r="D3690" s="15">
        <v>104.77857960726169</v>
      </c>
      <c r="E3690" s="15"/>
    </row>
    <row r="3691" spans="1:5" ht="15.75">
      <c r="A3691" s="16">
        <v>105.14802565976424</v>
      </c>
      <c r="B3691" s="15">
        <v>81.773436534922439</v>
      </c>
      <c r="C3691" s="15">
        <v>133.4069142224962</v>
      </c>
      <c r="D3691" s="15">
        <v>119.25711863728452</v>
      </c>
      <c r="E3691" s="15"/>
    </row>
    <row r="3692" spans="1:5" ht="15.75">
      <c r="A3692" s="16">
        <v>103.62134739356179</v>
      </c>
      <c r="B3692" s="15">
        <v>114.59472603352197</v>
      </c>
      <c r="C3692" s="15">
        <v>146.02429997032687</v>
      </c>
      <c r="D3692" s="15">
        <v>111.71728322063359</v>
      </c>
      <c r="E3692" s="15"/>
    </row>
    <row r="3693" spans="1:5" ht="15.75">
      <c r="A3693" s="16">
        <v>108.81108479728709</v>
      </c>
      <c r="B3693" s="15">
        <v>77.567159294778776</v>
      </c>
      <c r="C3693" s="15">
        <v>167.31982336492592</v>
      </c>
      <c r="D3693" s="15">
        <v>80.372866360852413</v>
      </c>
      <c r="E3693" s="15"/>
    </row>
    <row r="3694" spans="1:5" ht="15.75">
      <c r="A3694" s="16">
        <v>103.53992192228247</v>
      </c>
      <c r="B3694" s="15">
        <v>83.951397333157729</v>
      </c>
      <c r="C3694" s="15">
        <v>139.23496864149456</v>
      </c>
      <c r="D3694" s="15">
        <v>95.055976545245358</v>
      </c>
      <c r="E3694" s="15"/>
    </row>
    <row r="3695" spans="1:5" ht="15.75">
      <c r="A3695" s="16">
        <v>92.648039862729092</v>
      </c>
      <c r="B3695" s="15">
        <v>116.48751706076723</v>
      </c>
      <c r="C3695" s="15">
        <v>124.02794517601592</v>
      </c>
      <c r="D3695" s="15">
        <v>108.67035730641419</v>
      </c>
      <c r="E3695" s="15"/>
    </row>
    <row r="3696" spans="1:5" ht="15.75">
      <c r="A3696" s="16">
        <v>106.59814958862626</v>
      </c>
      <c r="B3696" s="15">
        <v>109.44207240840456</v>
      </c>
      <c r="C3696" s="15">
        <v>121.29333391101795</v>
      </c>
      <c r="D3696" s="15">
        <v>79.412360851995345</v>
      </c>
      <c r="E3696" s="15"/>
    </row>
    <row r="3697" spans="1:5" ht="15.75">
      <c r="A3697" s="16">
        <v>112.66879156531786</v>
      </c>
      <c r="B3697" s="15">
        <v>78.245004962218445</v>
      </c>
      <c r="C3697" s="15">
        <v>109.28802202281531</v>
      </c>
      <c r="D3697" s="15">
        <v>103.74210054854984</v>
      </c>
      <c r="E3697" s="15"/>
    </row>
    <row r="3698" spans="1:5" ht="15.75">
      <c r="A3698" s="16">
        <v>91.729147011881196</v>
      </c>
      <c r="B3698" s="15">
        <v>78.73327173999769</v>
      </c>
      <c r="C3698" s="15">
        <v>129.70336817722341</v>
      </c>
      <c r="D3698" s="15">
        <v>85.185002997525316</v>
      </c>
      <c r="E3698" s="15"/>
    </row>
    <row r="3699" spans="1:5" ht="15.75">
      <c r="A3699" s="16">
        <v>111.95617699428908</v>
      </c>
      <c r="B3699" s="15">
        <v>111.07759388963814</v>
      </c>
      <c r="C3699" s="15">
        <v>130.19081596715978</v>
      </c>
      <c r="D3699" s="15">
        <v>73.001906814488393</v>
      </c>
      <c r="E3699" s="15"/>
    </row>
    <row r="3700" spans="1:5" ht="15.75">
      <c r="A3700" s="16">
        <v>109.75484520151326</v>
      </c>
      <c r="B3700" s="15">
        <v>120.13740136476372</v>
      </c>
      <c r="C3700" s="15">
        <v>77.964250268598789</v>
      </c>
      <c r="D3700" s="15">
        <v>102.80130728668837</v>
      </c>
      <c r="E3700" s="15"/>
    </row>
    <row r="3701" spans="1:5" ht="15.75">
      <c r="A3701" s="16">
        <v>113.36655856911761</v>
      </c>
      <c r="B3701" s="15">
        <v>98.278763143019887</v>
      </c>
      <c r="C3701" s="15">
        <v>98.95694330351148</v>
      </c>
      <c r="D3701" s="15">
        <v>88.343810535212697</v>
      </c>
      <c r="E3701" s="15"/>
    </row>
    <row r="3702" spans="1:5" ht="15.75">
      <c r="A3702" s="16">
        <v>89.084692030075985</v>
      </c>
      <c r="B3702" s="15">
        <v>110.51892063225068</v>
      </c>
      <c r="C3702" s="15">
        <v>154.99142264892498</v>
      </c>
      <c r="D3702" s="15">
        <v>101.94028566710358</v>
      </c>
      <c r="E3702" s="15"/>
    </row>
    <row r="3703" spans="1:5" ht="15.75">
      <c r="A3703" s="16">
        <v>102.09041647084973</v>
      </c>
      <c r="B3703" s="15">
        <v>100.68933301844254</v>
      </c>
      <c r="C3703" s="15">
        <v>113.6200945097471</v>
      </c>
      <c r="D3703" s="15">
        <v>61.751795052038005</v>
      </c>
      <c r="E3703" s="15"/>
    </row>
    <row r="3704" spans="1:5" ht="15.75">
      <c r="A3704" s="16">
        <v>105.07850245858776</v>
      </c>
      <c r="B3704" s="15">
        <v>82.525555817034046</v>
      </c>
      <c r="C3704" s="15">
        <v>112.16355100456212</v>
      </c>
      <c r="D3704" s="15">
        <v>72.389425609947011</v>
      </c>
      <c r="E3704" s="15"/>
    </row>
    <row r="3705" spans="1:5" ht="15.75">
      <c r="A3705" s="16">
        <v>109.7225864616064</v>
      </c>
      <c r="B3705" s="15">
        <v>83.342528255803927</v>
      </c>
      <c r="C3705" s="15">
        <v>125.22798867138931</v>
      </c>
      <c r="D3705" s="15">
        <v>97.210941445729304</v>
      </c>
      <c r="E3705" s="15"/>
    </row>
    <row r="3706" spans="1:5" ht="15.75">
      <c r="A3706" s="16">
        <v>94.94256469353104</v>
      </c>
      <c r="B3706" s="15">
        <v>103.72547712021287</v>
      </c>
      <c r="C3706" s="15">
        <v>126.37249525500351</v>
      </c>
      <c r="D3706" s="15">
        <v>98.012119968166189</v>
      </c>
      <c r="E3706" s="15"/>
    </row>
    <row r="3707" spans="1:5" ht="15.75">
      <c r="A3707" s="16">
        <v>98.984770644028686</v>
      </c>
      <c r="B3707" s="15">
        <v>81.879057276898948</v>
      </c>
      <c r="C3707" s="15">
        <v>154.57850398303776</v>
      </c>
      <c r="D3707" s="15">
        <v>76.222549056956268</v>
      </c>
      <c r="E3707" s="15"/>
    </row>
    <row r="3708" spans="1:5" ht="15.75">
      <c r="A3708" s="16">
        <v>102.57809205780291</v>
      </c>
      <c r="B3708" s="15">
        <v>85.374926347475366</v>
      </c>
      <c r="C3708" s="15">
        <v>114.73150758761221</v>
      </c>
      <c r="D3708" s="15">
        <v>93.358817123038307</v>
      </c>
      <c r="E3708" s="15"/>
    </row>
    <row r="3709" spans="1:5" ht="15.75">
      <c r="A3709" s="16">
        <v>83.919115236119524</v>
      </c>
      <c r="B3709" s="15">
        <v>98.072933182754696</v>
      </c>
      <c r="C3709" s="15">
        <v>110.69688731388396</v>
      </c>
      <c r="D3709" s="15">
        <v>100.62555616028703</v>
      </c>
      <c r="E3709" s="15"/>
    </row>
    <row r="3710" spans="1:5" ht="15.75">
      <c r="A3710" s="16">
        <v>93.492985960415353</v>
      </c>
      <c r="B3710" s="15">
        <v>75.175542540199558</v>
      </c>
      <c r="C3710" s="15">
        <v>98.125692252273211</v>
      </c>
      <c r="D3710" s="15">
        <v>87.653071230710111</v>
      </c>
      <c r="E3710" s="15"/>
    </row>
    <row r="3711" spans="1:5" ht="15.75">
      <c r="A3711" s="16">
        <v>119.91551498613831</v>
      </c>
      <c r="B3711" s="15">
        <v>84.431577844645744</v>
      </c>
      <c r="C3711" s="15">
        <v>122.40184308647031</v>
      </c>
      <c r="D3711" s="15">
        <v>90.994177122473729</v>
      </c>
      <c r="E3711" s="15"/>
    </row>
    <row r="3712" spans="1:5" ht="15.75">
      <c r="A3712" s="16">
        <v>100.88785540270919</v>
      </c>
      <c r="B3712" s="15">
        <v>113.21619298568066</v>
      </c>
      <c r="C3712" s="15">
        <v>113.30347324619652</v>
      </c>
      <c r="D3712" s="15">
        <v>100.65967856352245</v>
      </c>
      <c r="E3712" s="15"/>
    </row>
    <row r="3713" spans="1:5" ht="15.75">
      <c r="A3713" s="16">
        <v>111.15641884814522</v>
      </c>
      <c r="B3713" s="15">
        <v>97.710480060334248</v>
      </c>
      <c r="C3713" s="15">
        <v>123.09661759224468</v>
      </c>
      <c r="D3713" s="15">
        <v>100.00547842964238</v>
      </c>
      <c r="E3713" s="15"/>
    </row>
    <row r="3714" spans="1:5" ht="15.75">
      <c r="A3714" s="16">
        <v>81.51297043787622</v>
      </c>
      <c r="B3714" s="15">
        <v>103.67255520058052</v>
      </c>
      <c r="C3714" s="15">
        <v>106.48296323467434</v>
      </c>
      <c r="D3714" s="15">
        <v>119.94257993510473</v>
      </c>
      <c r="E3714" s="15"/>
    </row>
    <row r="3715" spans="1:5" ht="15.75">
      <c r="A3715" s="16">
        <v>103.29464388335055</v>
      </c>
      <c r="B3715" s="15">
        <v>94.497330547631009</v>
      </c>
      <c r="C3715" s="15">
        <v>126.23886344193238</v>
      </c>
      <c r="D3715" s="15">
        <v>91.875164414778965</v>
      </c>
      <c r="E3715" s="15"/>
    </row>
    <row r="3716" spans="1:5" ht="15.75">
      <c r="A3716" s="16">
        <v>100.34735411210818</v>
      </c>
      <c r="B3716" s="15">
        <v>104.58256138261959</v>
      </c>
      <c r="C3716" s="15">
        <v>132.58350777150554</v>
      </c>
      <c r="D3716" s="15">
        <v>106.46917995717899</v>
      </c>
      <c r="E3716" s="15"/>
    </row>
    <row r="3717" spans="1:5" ht="15.75">
      <c r="A3717" s="16">
        <v>89.724550139214898</v>
      </c>
      <c r="B3717" s="15">
        <v>85.908133089054672</v>
      </c>
      <c r="C3717" s="15">
        <v>92.003103705684453</v>
      </c>
      <c r="D3717" s="15">
        <v>71.333227865784465</v>
      </c>
      <c r="E3717" s="15"/>
    </row>
    <row r="3718" spans="1:5" ht="15.75">
      <c r="A3718" s="16">
        <v>98.817244185062236</v>
      </c>
      <c r="B3718" s="15">
        <v>79.853282345857224</v>
      </c>
      <c r="C3718" s="15">
        <v>149.45949171349184</v>
      </c>
      <c r="D3718" s="15">
        <v>93.203945713787562</v>
      </c>
      <c r="E3718" s="15"/>
    </row>
    <row r="3719" spans="1:5" ht="15.75">
      <c r="A3719" s="16">
        <v>103.27707770375696</v>
      </c>
      <c r="B3719" s="15">
        <v>114.58704409716916</v>
      </c>
      <c r="C3719" s="15">
        <v>134.33414226344667</v>
      </c>
      <c r="D3719" s="15">
        <v>97.906373087118936</v>
      </c>
      <c r="E3719" s="15"/>
    </row>
    <row r="3720" spans="1:5" ht="15.75">
      <c r="A3720" s="16">
        <v>94.038170815713329</v>
      </c>
      <c r="B3720" s="15">
        <v>99.342934041038689</v>
      </c>
      <c r="C3720" s="15">
        <v>103.75779132187404</v>
      </c>
      <c r="D3720" s="15">
        <v>100.48030123326726</v>
      </c>
      <c r="E3720" s="15"/>
    </row>
    <row r="3721" spans="1:5" ht="15.75">
      <c r="A3721" s="16">
        <v>107.50018595235247</v>
      </c>
      <c r="B3721" s="15">
        <v>104.75683348071243</v>
      </c>
      <c r="C3721" s="15">
        <v>113.24869528471595</v>
      </c>
      <c r="D3721" s="15">
        <v>109.20427408576074</v>
      </c>
      <c r="E3721" s="15"/>
    </row>
    <row r="3722" spans="1:5" ht="15.75">
      <c r="A3722" s="16">
        <v>89.984371300295152</v>
      </c>
      <c r="B3722" s="15">
        <v>120.78190773346478</v>
      </c>
      <c r="C3722" s="15">
        <v>103.47191043539397</v>
      </c>
      <c r="D3722" s="15">
        <v>88.684192788326754</v>
      </c>
      <c r="E3722" s="15"/>
    </row>
    <row r="3723" spans="1:5" ht="15.75">
      <c r="A3723" s="16">
        <v>92.220864468691843</v>
      </c>
      <c r="B3723" s="15">
        <v>134.72008590489395</v>
      </c>
      <c r="C3723" s="15">
        <v>129.26114556160542</v>
      </c>
      <c r="D3723" s="15">
        <v>66.550756670898181</v>
      </c>
      <c r="E3723" s="15"/>
    </row>
    <row r="3724" spans="1:5" ht="15.75">
      <c r="A3724" s="16">
        <v>103.96498123370748</v>
      </c>
      <c r="B3724" s="15">
        <v>108.46061314001645</v>
      </c>
      <c r="C3724" s="15">
        <v>108.37855946846844</v>
      </c>
      <c r="D3724" s="15">
        <v>108.23720796660155</v>
      </c>
      <c r="E3724" s="15"/>
    </row>
    <row r="3725" spans="1:5" ht="15.75">
      <c r="A3725" s="16">
        <v>109.15054569546214</v>
      </c>
      <c r="B3725" s="15">
        <v>107.69497606813729</v>
      </c>
      <c r="C3725" s="15">
        <v>90.894860738109173</v>
      </c>
      <c r="D3725" s="15">
        <v>97.480013873087046</v>
      </c>
      <c r="E3725" s="15"/>
    </row>
    <row r="3726" spans="1:5" ht="15.75">
      <c r="A3726" s="16">
        <v>93.897270492340112</v>
      </c>
      <c r="B3726" s="15">
        <v>102.73436905521862</v>
      </c>
      <c r="C3726" s="15">
        <v>160.00170256393744</v>
      </c>
      <c r="D3726" s="15">
        <v>85.942797292921114</v>
      </c>
      <c r="E3726" s="15"/>
    </row>
    <row r="3727" spans="1:5" ht="15.75">
      <c r="A3727" s="16">
        <v>70.877915792101476</v>
      </c>
      <c r="B3727" s="15">
        <v>108.36860568526276</v>
      </c>
      <c r="C3727" s="15">
        <v>147.81378866505293</v>
      </c>
      <c r="D3727" s="15">
        <v>62.752685660660745</v>
      </c>
      <c r="E3727" s="15"/>
    </row>
    <row r="3728" spans="1:5" ht="15.75">
      <c r="A3728" s="16">
        <v>103.11436433955237</v>
      </c>
      <c r="B3728" s="15">
        <v>98.766210804291177</v>
      </c>
      <c r="C3728" s="15">
        <v>106.2480273756762</v>
      </c>
      <c r="D3728" s="15">
        <v>86.349271753482526</v>
      </c>
      <c r="E3728" s="15"/>
    </row>
    <row r="3729" spans="1:5" ht="15.75">
      <c r="A3729" s="16">
        <v>98.289094947807598</v>
      </c>
      <c r="B3729" s="15">
        <v>124.06371652608641</v>
      </c>
      <c r="C3729" s="15">
        <v>77.484125187601194</v>
      </c>
      <c r="D3729" s="15">
        <v>90.082441646023881</v>
      </c>
      <c r="E3729" s="15"/>
    </row>
    <row r="3730" spans="1:5" ht="15.75">
      <c r="A3730" s="16">
        <v>109.12203157133717</v>
      </c>
      <c r="B3730" s="15">
        <v>88.008386233161673</v>
      </c>
      <c r="C3730" s="15">
        <v>116.38505306235061</v>
      </c>
      <c r="D3730" s="15">
        <v>83.097166087446794</v>
      </c>
      <c r="E3730" s="15"/>
    </row>
    <row r="3731" spans="1:5" ht="15.75">
      <c r="A3731" s="16">
        <v>116.34233008252295</v>
      </c>
      <c r="B3731" s="15">
        <v>103.59959595110126</v>
      </c>
      <c r="C3731" s="15">
        <v>133.72130587945321</v>
      </c>
      <c r="D3731" s="15">
        <v>98.561196670976869</v>
      </c>
      <c r="E3731" s="15"/>
    </row>
    <row r="3732" spans="1:5" ht="15.75">
      <c r="A3732" s="16">
        <v>82.899664431784004</v>
      </c>
      <c r="B3732" s="15">
        <v>108.74169541771153</v>
      </c>
      <c r="C3732" s="15">
        <v>92.998350965194732</v>
      </c>
      <c r="D3732" s="15">
        <v>128.07414193276259</v>
      </c>
      <c r="E3732" s="15"/>
    </row>
    <row r="3733" spans="1:5" ht="15.75">
      <c r="A3733" s="16">
        <v>105.63524408394755</v>
      </c>
      <c r="B3733" s="15">
        <v>105.24548432491656</v>
      </c>
      <c r="C3733" s="15">
        <v>88.812916364963712</v>
      </c>
      <c r="D3733" s="15">
        <v>105.58346828995582</v>
      </c>
      <c r="E3733" s="15"/>
    </row>
    <row r="3734" spans="1:5" ht="15.75">
      <c r="A3734" s="16">
        <v>99.447713582441111</v>
      </c>
      <c r="B3734" s="15">
        <v>84.679486671012683</v>
      </c>
      <c r="C3734" s="15">
        <v>120.11191568396953</v>
      </c>
      <c r="D3734" s="15">
        <v>54.974706438861176</v>
      </c>
      <c r="E3734" s="15"/>
    </row>
    <row r="3735" spans="1:5" ht="15.75">
      <c r="A3735" s="16">
        <v>130.36319931760545</v>
      </c>
      <c r="B3735" s="15">
        <v>100.34305742084939</v>
      </c>
      <c r="C3735" s="15">
        <v>113.02827216707669</v>
      </c>
      <c r="D3735" s="15">
        <v>81.557435143486146</v>
      </c>
      <c r="E3735" s="15"/>
    </row>
    <row r="3736" spans="1:5" ht="15.75">
      <c r="A3736" s="16">
        <v>86.430647031227181</v>
      </c>
      <c r="B3736" s="15">
        <v>100.10965473867941</v>
      </c>
      <c r="C3736" s="15">
        <v>126.11838381150733</v>
      </c>
      <c r="D3736" s="15">
        <v>75.424929079963476</v>
      </c>
      <c r="E3736" s="15"/>
    </row>
    <row r="3737" spans="1:5" ht="15.75">
      <c r="A3737" s="16">
        <v>102.03112672159023</v>
      </c>
      <c r="B3737" s="15">
        <v>96.403687749136679</v>
      </c>
      <c r="C3737" s="15">
        <v>115.43855371892278</v>
      </c>
      <c r="D3737" s="15">
        <v>72.383490392246586</v>
      </c>
      <c r="E3737" s="15"/>
    </row>
    <row r="3738" spans="1:5" ht="15.75">
      <c r="A3738" s="16">
        <v>113.25121384113004</v>
      </c>
      <c r="B3738" s="15">
        <v>116.82358249084359</v>
      </c>
      <c r="C3738" s="15">
        <v>149.09374197831085</v>
      </c>
      <c r="D3738" s="15">
        <v>81.680904396824872</v>
      </c>
      <c r="E3738" s="15"/>
    </row>
    <row r="3739" spans="1:5" ht="15.75">
      <c r="A3739" s="16">
        <v>86.794298462825736</v>
      </c>
      <c r="B3739" s="15">
        <v>87.048053799981062</v>
      </c>
      <c r="C3739" s="15">
        <v>135.5753189362531</v>
      </c>
      <c r="D3739" s="15">
        <v>75.539762674998201</v>
      </c>
      <c r="E3739" s="15"/>
    </row>
    <row r="3740" spans="1:5" ht="15.75">
      <c r="A3740" s="16">
        <v>99.78051131094503</v>
      </c>
      <c r="B3740" s="15">
        <v>101.04259130256423</v>
      </c>
      <c r="C3740" s="15">
        <v>126.19887060890846</v>
      </c>
      <c r="D3740" s="15">
        <v>91.140277415297533</v>
      </c>
      <c r="E3740" s="15"/>
    </row>
    <row r="3741" spans="1:5" ht="15.75">
      <c r="A3741" s="16">
        <v>100.70631129923981</v>
      </c>
      <c r="B3741" s="15">
        <v>100.87870785586119</v>
      </c>
      <c r="C3741" s="15">
        <v>128.05074059816093</v>
      </c>
      <c r="D3741" s="15">
        <v>118.23403068175367</v>
      </c>
      <c r="E3741" s="15"/>
    </row>
    <row r="3742" spans="1:5" ht="15.75">
      <c r="A3742" s="16">
        <v>95.312565833984308</v>
      </c>
      <c r="B3742" s="15">
        <v>80.458125324901175</v>
      </c>
      <c r="C3742" s="15">
        <v>139.585747351083</v>
      </c>
      <c r="D3742" s="15">
        <v>66.48894928853224</v>
      </c>
      <c r="E3742" s="15"/>
    </row>
    <row r="3743" spans="1:5" ht="15.75">
      <c r="A3743" s="16">
        <v>101.13817182284492</v>
      </c>
      <c r="B3743" s="15">
        <v>95.581672485684521</v>
      </c>
      <c r="C3743" s="15">
        <v>107.71167630406921</v>
      </c>
      <c r="D3743" s="15">
        <v>83.92959596068863</v>
      </c>
      <c r="E3743" s="15"/>
    </row>
    <row r="3744" spans="1:5" ht="15.75">
      <c r="A3744" s="16">
        <v>96.295325856578984</v>
      </c>
      <c r="B3744" s="15">
        <v>75.065815512749623</v>
      </c>
      <c r="C3744" s="15">
        <v>152.4669387781671</v>
      </c>
      <c r="D3744" s="15">
        <v>115.82810989921768</v>
      </c>
      <c r="E3744" s="15"/>
    </row>
    <row r="3745" spans="1:5" ht="15.75">
      <c r="A3745" s="16">
        <v>98.195685686624756</v>
      </c>
      <c r="B3745" s="15">
        <v>64.708826904740135</v>
      </c>
      <c r="C3745" s="15">
        <v>107.26723584639899</v>
      </c>
      <c r="D3745" s="15">
        <v>90.728123295895102</v>
      </c>
      <c r="E3745" s="15"/>
    </row>
    <row r="3746" spans="1:5" ht="15.75">
      <c r="A3746" s="16">
        <v>101.09883133001176</v>
      </c>
      <c r="B3746" s="15">
        <v>81.392705250442532</v>
      </c>
      <c r="C3746" s="15">
        <v>138.79687233239792</v>
      </c>
      <c r="D3746" s="15">
        <v>88.971668455690178</v>
      </c>
      <c r="E3746" s="15"/>
    </row>
    <row r="3747" spans="1:5" ht="15.75">
      <c r="A3747" s="16">
        <v>101.02697604503987</v>
      </c>
      <c r="B3747" s="15">
        <v>79.962015784877849</v>
      </c>
      <c r="C3747" s="15">
        <v>128.00414527982298</v>
      </c>
      <c r="D3747" s="15">
        <v>49.855037531563084</v>
      </c>
      <c r="E3747" s="15"/>
    </row>
    <row r="3748" spans="1:5" ht="15.75">
      <c r="A3748" s="16">
        <v>105.59783641557487</v>
      </c>
      <c r="B3748" s="15">
        <v>102.51772058717847</v>
      </c>
      <c r="C3748" s="15">
        <v>121.47198437157272</v>
      </c>
      <c r="D3748" s="15">
        <v>109.81062599106508</v>
      </c>
      <c r="E3748" s="15"/>
    </row>
    <row r="3749" spans="1:5" ht="15.75">
      <c r="A3749" s="16">
        <v>111.97307693490757</v>
      </c>
      <c r="B3749" s="15">
        <v>98.408489912549157</v>
      </c>
      <c r="C3749" s="15">
        <v>135.12200685474909</v>
      </c>
      <c r="D3749" s="15">
        <v>99.352379659654844</v>
      </c>
      <c r="E3749" s="15"/>
    </row>
    <row r="3750" spans="1:5" ht="15.75">
      <c r="A3750" s="16">
        <v>101.30884720766744</v>
      </c>
      <c r="B3750" s="15">
        <v>91.341126445462351</v>
      </c>
      <c r="C3750" s="15">
        <v>126.55985207070444</v>
      </c>
      <c r="D3750" s="15">
        <v>111.61933302228135</v>
      </c>
      <c r="E3750" s="15"/>
    </row>
    <row r="3751" spans="1:5" ht="15.75">
      <c r="A3751" s="16">
        <v>101.29220263303864</v>
      </c>
      <c r="B3751" s="15">
        <v>87.782166034037346</v>
      </c>
      <c r="C3751" s="15">
        <v>121.25382943225418</v>
      </c>
      <c r="D3751" s="15">
        <v>112.7088968169744</v>
      </c>
      <c r="E3751" s="15"/>
    </row>
    <row r="3752" spans="1:5" ht="15.75">
      <c r="A3752" s="16">
        <v>119.91924472304163</v>
      </c>
      <c r="B3752" s="15">
        <v>82.758637150880077</v>
      </c>
      <c r="C3752" s="15">
        <v>120.21260283112269</v>
      </c>
      <c r="D3752" s="15">
        <v>116.16938053385297</v>
      </c>
      <c r="E3752" s="15"/>
    </row>
    <row r="3753" spans="1:5" ht="15.75">
      <c r="A3753" s="16">
        <v>101.104881586798</v>
      </c>
      <c r="B3753" s="15">
        <v>97.72005258054719</v>
      </c>
      <c r="C3753" s="15">
        <v>120.92870625477872</v>
      </c>
      <c r="D3753" s="15">
        <v>84.703434785757281</v>
      </c>
      <c r="E3753" s="15"/>
    </row>
    <row r="3754" spans="1:5" ht="15.75">
      <c r="A3754" s="16">
        <v>103.5634817630239</v>
      </c>
      <c r="B3754" s="15">
        <v>112.58227370934151</v>
      </c>
      <c r="C3754" s="15">
        <v>142.15137900183663</v>
      </c>
      <c r="D3754" s="15">
        <v>93.353243309314848</v>
      </c>
      <c r="E3754" s="15"/>
    </row>
    <row r="3755" spans="1:5" ht="15.75">
      <c r="A3755" s="16">
        <v>98.485636260568299</v>
      </c>
      <c r="B3755" s="15">
        <v>97.519424771240892</v>
      </c>
      <c r="C3755" s="15">
        <v>103.87625928394186</v>
      </c>
      <c r="D3755" s="15">
        <v>110.95619299357509</v>
      </c>
      <c r="E3755" s="15"/>
    </row>
    <row r="3756" spans="1:5" ht="15.75">
      <c r="A3756" s="16">
        <v>116.06009112748552</v>
      </c>
      <c r="B3756" s="15">
        <v>115.7439553117058</v>
      </c>
      <c r="C3756" s="15">
        <v>131.77961575272548</v>
      </c>
      <c r="D3756" s="15">
        <v>110.28965537238946</v>
      </c>
      <c r="E3756" s="15"/>
    </row>
    <row r="3757" spans="1:5" ht="15.75">
      <c r="A3757" s="16">
        <v>87.791945770908342</v>
      </c>
      <c r="B3757" s="15">
        <v>66.869539355030838</v>
      </c>
      <c r="C3757" s="15">
        <v>105.35256317760968</v>
      </c>
      <c r="D3757" s="15">
        <v>114.61569079492619</v>
      </c>
      <c r="E3757" s="15"/>
    </row>
    <row r="3758" spans="1:5" ht="15.75">
      <c r="A3758" s="16">
        <v>80.335797320265101</v>
      </c>
      <c r="B3758" s="15">
        <v>87.438291579195493</v>
      </c>
      <c r="C3758" s="15">
        <v>139.65263938255248</v>
      </c>
      <c r="D3758" s="15">
        <v>102.25862495423712</v>
      </c>
      <c r="E3758" s="15"/>
    </row>
    <row r="3759" spans="1:5" ht="15.75">
      <c r="A3759" s="16">
        <v>99.091161760134128</v>
      </c>
      <c r="B3759" s="15">
        <v>88.020409594213334</v>
      </c>
      <c r="C3759" s="15">
        <v>99.202869364182789</v>
      </c>
      <c r="D3759" s="15">
        <v>80.025799065913361</v>
      </c>
      <c r="E3759" s="15"/>
    </row>
    <row r="3760" spans="1:5" ht="15.75">
      <c r="A3760" s="16">
        <v>94.340400251530809</v>
      </c>
      <c r="B3760" s="15">
        <v>90.805298341484786</v>
      </c>
      <c r="C3760" s="15">
        <v>134.04415211750234</v>
      </c>
      <c r="D3760" s="15">
        <v>57.286451751258483</v>
      </c>
      <c r="E3760" s="15"/>
    </row>
    <row r="3761" spans="1:5" ht="15.75">
      <c r="A3761" s="16">
        <v>93.086111292598162</v>
      </c>
      <c r="B3761" s="15">
        <v>86.464256252162386</v>
      </c>
      <c r="C3761" s="15">
        <v>131.31453751569779</v>
      </c>
      <c r="D3761" s="15">
        <v>67.850506369984487</v>
      </c>
      <c r="E3761" s="15"/>
    </row>
    <row r="3762" spans="1:5" ht="15.75">
      <c r="A3762" s="16">
        <v>105.18427110364428</v>
      </c>
      <c r="B3762" s="15">
        <v>104.72690537731069</v>
      </c>
      <c r="C3762" s="15">
        <v>108.27795413314902</v>
      </c>
      <c r="D3762" s="15">
        <v>87.046330391024185</v>
      </c>
      <c r="E3762" s="15"/>
    </row>
    <row r="3763" spans="1:5" ht="15.75">
      <c r="A3763" s="16">
        <v>88.871264906123315</v>
      </c>
      <c r="B3763" s="15">
        <v>115.81399007253026</v>
      </c>
      <c r="C3763" s="15">
        <v>152.10487158649357</v>
      </c>
      <c r="D3763" s="15">
        <v>105.68574742928263</v>
      </c>
      <c r="E3763" s="15"/>
    </row>
    <row r="3764" spans="1:5" ht="15.75">
      <c r="A3764" s="16">
        <v>99.035343047239621</v>
      </c>
      <c r="B3764" s="15">
        <v>90.100093957096306</v>
      </c>
      <c r="C3764" s="15">
        <v>142.41486284004736</v>
      </c>
      <c r="D3764" s="15">
        <v>88.694070090303967</v>
      </c>
      <c r="E3764" s="15"/>
    </row>
    <row r="3765" spans="1:5" ht="15.75">
      <c r="A3765" s="16">
        <v>108.24098954305441</v>
      </c>
      <c r="B3765" s="15">
        <v>99.033847491915594</v>
      </c>
      <c r="C3765" s="15">
        <v>149.12183789906521</v>
      </c>
      <c r="D3765" s="15">
        <v>87.831389581998565</v>
      </c>
      <c r="E3765" s="15"/>
    </row>
    <row r="3766" spans="1:5" ht="15.75">
      <c r="A3766" s="16">
        <v>94.482875389337551</v>
      </c>
      <c r="B3766" s="15">
        <v>107.17546631020127</v>
      </c>
      <c r="C3766" s="15">
        <v>148.14205518835024</v>
      </c>
      <c r="D3766" s="15">
        <v>95.489669638857322</v>
      </c>
      <c r="E3766" s="15"/>
    </row>
    <row r="3767" spans="1:5" ht="15.75">
      <c r="A3767" s="16">
        <v>98.843441252518005</v>
      </c>
      <c r="B3767" s="15">
        <v>77.671788748295967</v>
      </c>
      <c r="C3767" s="15">
        <v>108.31362884287046</v>
      </c>
      <c r="D3767" s="15">
        <v>68.13483029657732</v>
      </c>
      <c r="E3767" s="15"/>
    </row>
    <row r="3768" spans="1:5" ht="15.75">
      <c r="A3768" s="16">
        <v>105.29169328240187</v>
      </c>
      <c r="B3768" s="15">
        <v>90.428399288873607</v>
      </c>
      <c r="C3768" s="15">
        <v>118.6771397851544</v>
      </c>
      <c r="D3768" s="15">
        <v>119.34354637975844</v>
      </c>
      <c r="E3768" s="15"/>
    </row>
    <row r="3769" spans="1:5" ht="15.75">
      <c r="A3769" s="16">
        <v>106.87678262616487</v>
      </c>
      <c r="B3769" s="15">
        <v>106.29842176110174</v>
      </c>
      <c r="C3769" s="15">
        <v>131.36049603716629</v>
      </c>
      <c r="D3769" s="15">
        <v>89.639161294746827</v>
      </c>
      <c r="E3769" s="15"/>
    </row>
    <row r="3770" spans="1:5" ht="15.75">
      <c r="A3770" s="16">
        <v>95.380879528539708</v>
      </c>
      <c r="B3770" s="15">
        <v>112.32613712903685</v>
      </c>
      <c r="C3770" s="15">
        <v>128.9862847732536</v>
      </c>
      <c r="D3770" s="15">
        <v>110.77156198783769</v>
      </c>
      <c r="E3770" s="15"/>
    </row>
    <row r="3771" spans="1:5" ht="15.75">
      <c r="A3771" s="16">
        <v>108.37952657994379</v>
      </c>
      <c r="B3771" s="15">
        <v>127.96347806207677</v>
      </c>
      <c r="C3771" s="15">
        <v>123.38212354661096</v>
      </c>
      <c r="D3771" s="15">
        <v>79.532911136402618</v>
      </c>
      <c r="E3771" s="15"/>
    </row>
    <row r="3772" spans="1:5" ht="15.75">
      <c r="A3772" s="16">
        <v>94.246004692882934</v>
      </c>
      <c r="B3772" s="15">
        <v>66.351734844323573</v>
      </c>
      <c r="C3772" s="15">
        <v>128.81280743429215</v>
      </c>
      <c r="D3772" s="15">
        <v>121.45480278548462</v>
      </c>
      <c r="E3772" s="15"/>
    </row>
    <row r="3773" spans="1:5" ht="15.75">
      <c r="A3773" s="16">
        <v>106.67418483180882</v>
      </c>
      <c r="B3773" s="15">
        <v>76.297448259145995</v>
      </c>
      <c r="C3773" s="15">
        <v>176.62986805897276</v>
      </c>
      <c r="D3773" s="15">
        <v>109.56843502675042</v>
      </c>
      <c r="E3773" s="15"/>
    </row>
    <row r="3774" spans="1:5" ht="15.75">
      <c r="A3774" s="16">
        <v>102.47201703493261</v>
      </c>
      <c r="B3774" s="15">
        <v>125.17570732646845</v>
      </c>
      <c r="C3774" s="15">
        <v>142.81772622812241</v>
      </c>
      <c r="D3774" s="15">
        <v>82.255742222974959</v>
      </c>
      <c r="E3774" s="15"/>
    </row>
    <row r="3775" spans="1:5" ht="15.75">
      <c r="A3775" s="16">
        <v>81.015251434172342</v>
      </c>
      <c r="B3775" s="15">
        <v>91.764302434944511</v>
      </c>
      <c r="C3775" s="15">
        <v>117.04308742588978</v>
      </c>
      <c r="D3775" s="15">
        <v>72.122981255409968</v>
      </c>
      <c r="E3775" s="15"/>
    </row>
    <row r="3776" spans="1:5" ht="15.75">
      <c r="A3776" s="16">
        <v>102.23069181419078</v>
      </c>
      <c r="B3776" s="15">
        <v>103.63745252317926</v>
      </c>
      <c r="C3776" s="15">
        <v>122.12893586499831</v>
      </c>
      <c r="D3776" s="15">
        <v>61.887683427221418</v>
      </c>
      <c r="E3776" s="15"/>
    </row>
    <row r="3777" spans="1:5" ht="15.75">
      <c r="A3777" s="16">
        <v>105.55566095789573</v>
      </c>
      <c r="B3777" s="15">
        <v>84.548924324855079</v>
      </c>
      <c r="C3777" s="15">
        <v>83.302611075458799</v>
      </c>
      <c r="D3777" s="15">
        <v>76.387819395995393</v>
      </c>
      <c r="E3777" s="15"/>
    </row>
    <row r="3778" spans="1:5" ht="15.75">
      <c r="A3778" s="16">
        <v>98.64135530447129</v>
      </c>
      <c r="B3778" s="15">
        <v>110.18190224820614</v>
      </c>
      <c r="C3778" s="15">
        <v>120.61872219539396</v>
      </c>
      <c r="D3778" s="15">
        <v>95.645203111052979</v>
      </c>
      <c r="E3778" s="15"/>
    </row>
    <row r="3779" spans="1:5" ht="15.75">
      <c r="A3779" s="16">
        <v>107.41252013813209</v>
      </c>
      <c r="B3779" s="15">
        <v>122.77515410190745</v>
      </c>
      <c r="C3779" s="15">
        <v>133.63936769557085</v>
      </c>
      <c r="D3779" s="15">
        <v>100.99084725275134</v>
      </c>
      <c r="E3779" s="15"/>
    </row>
    <row r="3780" spans="1:5" ht="15.75">
      <c r="A3780" s="16">
        <v>84.007325064993665</v>
      </c>
      <c r="B3780" s="15">
        <v>105.38544491229231</v>
      </c>
      <c r="C3780" s="15">
        <v>127.9819478999741</v>
      </c>
      <c r="D3780" s="15">
        <v>109.33308837196023</v>
      </c>
      <c r="E3780" s="15"/>
    </row>
    <row r="3781" spans="1:5" ht="15.75">
      <c r="A3781" s="16">
        <v>113.39789524013213</v>
      </c>
      <c r="B3781" s="15">
        <v>69.087248934641821</v>
      </c>
      <c r="C3781" s="15">
        <v>133.14096280533363</v>
      </c>
      <c r="D3781" s="15">
        <v>104.77692751795189</v>
      </c>
      <c r="E3781" s="15"/>
    </row>
    <row r="3782" spans="1:5" ht="15.75">
      <c r="A3782" s="16">
        <v>92.723951473550414</v>
      </c>
      <c r="B3782" s="15">
        <v>80.927853192213206</v>
      </c>
      <c r="C3782" s="15">
        <v>131.50742571045839</v>
      </c>
      <c r="D3782" s="15">
        <v>84.322693794240422</v>
      </c>
      <c r="E3782" s="15"/>
    </row>
    <row r="3783" spans="1:5" ht="15.75">
      <c r="A3783" s="16">
        <v>108.79764676531636</v>
      </c>
      <c r="B3783" s="15">
        <v>97.269106070376665</v>
      </c>
      <c r="C3783" s="15">
        <v>141.51123431458359</v>
      </c>
      <c r="D3783" s="15">
        <v>84.046778489783946</v>
      </c>
      <c r="E3783" s="15"/>
    </row>
    <row r="3784" spans="1:5" ht="15.75">
      <c r="A3784" s="16">
        <v>102.43326554732448</v>
      </c>
      <c r="B3784" s="15">
        <v>109.55665016905982</v>
      </c>
      <c r="C3784" s="15">
        <v>124.93219896007304</v>
      </c>
      <c r="D3784" s="15">
        <v>107.81802890864469</v>
      </c>
      <c r="E3784" s="15"/>
    </row>
    <row r="3785" spans="1:5" ht="15.75">
      <c r="A3785" s="16">
        <v>102.84803035563641</v>
      </c>
      <c r="B3785" s="15">
        <v>101.01912072582877</v>
      </c>
      <c r="C3785" s="15">
        <v>103.94270940500974</v>
      </c>
      <c r="D3785" s="15">
        <v>74.264037486875623</v>
      </c>
      <c r="E3785" s="15"/>
    </row>
    <row r="3786" spans="1:5" ht="15.75">
      <c r="A3786" s="16">
        <v>119.77469240398477</v>
      </c>
      <c r="B3786" s="15">
        <v>96.576169765489794</v>
      </c>
      <c r="C3786" s="15">
        <v>104.53510126055789</v>
      </c>
      <c r="D3786" s="15">
        <v>97.794414531881557</v>
      </c>
      <c r="E3786" s="15"/>
    </row>
    <row r="3787" spans="1:5" ht="15.75">
      <c r="A3787" s="16">
        <v>93.780738334123726</v>
      </c>
      <c r="B3787" s="15">
        <v>82.986478702684963</v>
      </c>
      <c r="C3787" s="15">
        <v>139.91066272595845</v>
      </c>
      <c r="D3787" s="15">
        <v>88.304413126854797</v>
      </c>
      <c r="E3787" s="15"/>
    </row>
    <row r="3788" spans="1:5" ht="15.75">
      <c r="A3788" s="16">
        <v>98.591599383047424</v>
      </c>
      <c r="B3788" s="15">
        <v>112.85240013379507</v>
      </c>
      <c r="C3788" s="15">
        <v>146.19504538874253</v>
      </c>
      <c r="D3788" s="15">
        <v>70.502432832518025</v>
      </c>
      <c r="E3788" s="15"/>
    </row>
    <row r="3789" spans="1:5" ht="15.75">
      <c r="A3789" s="16">
        <v>102.47024021618358</v>
      </c>
      <c r="B3789" s="15">
        <v>106.61653593689948</v>
      </c>
      <c r="C3789" s="15">
        <v>116.45465186098249</v>
      </c>
      <c r="D3789" s="15">
        <v>83.440824853659024</v>
      </c>
      <c r="E3789" s="15"/>
    </row>
    <row r="3790" spans="1:5" ht="15.75">
      <c r="A3790" s="16">
        <v>81.906480204969512</v>
      </c>
      <c r="B3790" s="15">
        <v>94.261066802835103</v>
      </c>
      <c r="C3790" s="15">
        <v>152.99849209018248</v>
      </c>
      <c r="D3790" s="15">
        <v>78.287447154059464</v>
      </c>
      <c r="E3790" s="15"/>
    </row>
    <row r="3791" spans="1:5" ht="15.75">
      <c r="A3791" s="16">
        <v>114.03728052233078</v>
      </c>
      <c r="B3791" s="15">
        <v>109.59478060175911</v>
      </c>
      <c r="C3791" s="15">
        <v>123.11472049422036</v>
      </c>
      <c r="D3791" s="15">
        <v>111.22762849803394</v>
      </c>
      <c r="E3791" s="15"/>
    </row>
    <row r="3792" spans="1:5" ht="15.75">
      <c r="A3792" s="16">
        <v>93.035130415989897</v>
      </c>
      <c r="B3792" s="15">
        <v>100.37174626285719</v>
      </c>
      <c r="C3792" s="15">
        <v>103.97580067968306</v>
      </c>
      <c r="D3792" s="15">
        <v>76.885673921515263</v>
      </c>
      <c r="E3792" s="15"/>
    </row>
    <row r="3793" spans="1:5" ht="15.75">
      <c r="A3793" s="16">
        <v>112.80870475994789</v>
      </c>
      <c r="B3793" s="15">
        <v>94.16399781151199</v>
      </c>
      <c r="C3793" s="15">
        <v>133.13626621968524</v>
      </c>
      <c r="D3793" s="15">
        <v>139.51671143991575</v>
      </c>
      <c r="E3793" s="15"/>
    </row>
    <row r="3794" spans="1:5" ht="15.75">
      <c r="A3794" s="16">
        <v>103.80256598680262</v>
      </c>
      <c r="B3794" s="15">
        <v>133.2591083027296</v>
      </c>
      <c r="C3794" s="15">
        <v>115.85408311120773</v>
      </c>
      <c r="D3794" s="15">
        <v>59.507482908918519</v>
      </c>
      <c r="E3794" s="15"/>
    </row>
    <row r="3795" spans="1:5" ht="15.75">
      <c r="A3795" s="16">
        <v>103.23972905906089</v>
      </c>
      <c r="B3795" s="15">
        <v>117.96658820472885</v>
      </c>
      <c r="C3795" s="15">
        <v>119.96143464734246</v>
      </c>
      <c r="D3795" s="15">
        <v>89.301132180798959</v>
      </c>
      <c r="E3795" s="15"/>
    </row>
    <row r="3796" spans="1:5" ht="15.75">
      <c r="A3796" s="16">
        <v>80.958117407340069</v>
      </c>
      <c r="B3796" s="15">
        <v>113.65754382857176</v>
      </c>
      <c r="C3796" s="15">
        <v>131.86155267744084</v>
      </c>
      <c r="D3796" s="15">
        <v>62.40986003914486</v>
      </c>
      <c r="E3796" s="15"/>
    </row>
    <row r="3797" spans="1:5" ht="15.75">
      <c r="A3797" s="16">
        <v>116.33879086827505</v>
      </c>
      <c r="B3797" s="15">
        <v>80.490290227294281</v>
      </c>
      <c r="C3797" s="15">
        <v>131.81339574570075</v>
      </c>
      <c r="D3797" s="15">
        <v>91.62824993157983</v>
      </c>
      <c r="E3797" s="15"/>
    </row>
    <row r="3798" spans="1:5" ht="15.75">
      <c r="A3798" s="16">
        <v>96.374859670567048</v>
      </c>
      <c r="B3798" s="15">
        <v>91.551641774606196</v>
      </c>
      <c r="C3798" s="15">
        <v>103.30017493163837</v>
      </c>
      <c r="D3798" s="15">
        <v>88.866640221118587</v>
      </c>
      <c r="E3798" s="15"/>
    </row>
    <row r="3799" spans="1:5" ht="15.75">
      <c r="A3799" s="16">
        <v>111.00337279262931</v>
      </c>
      <c r="B3799" s="15">
        <v>96.884531270154639</v>
      </c>
      <c r="C3799" s="15">
        <v>131.2931983388296</v>
      </c>
      <c r="D3799" s="15">
        <v>99.932398610837936</v>
      </c>
      <c r="E3799" s="15"/>
    </row>
    <row r="3800" spans="1:5" ht="15.75">
      <c r="A3800" s="16">
        <v>103.42993564620997</v>
      </c>
      <c r="B3800" s="15">
        <v>101.69235712502314</v>
      </c>
      <c r="C3800" s="15">
        <v>118.45103726546427</v>
      </c>
      <c r="D3800" s="15">
        <v>110.02145515460029</v>
      </c>
      <c r="E3800" s="15"/>
    </row>
    <row r="3801" spans="1:5" ht="15.75">
      <c r="A3801" s="16">
        <v>109.18357298317574</v>
      </c>
      <c r="B3801" s="15">
        <v>109.68785007717088</v>
      </c>
      <c r="C3801" s="15">
        <v>126.08233538705917</v>
      </c>
      <c r="D3801" s="15">
        <v>92.095840907381898</v>
      </c>
      <c r="E3801" s="15"/>
    </row>
    <row r="3802" spans="1:5" ht="15.75">
      <c r="A3802" s="16">
        <v>93.693694947467066</v>
      </c>
      <c r="B3802" s="15">
        <v>87.512075242221954</v>
      </c>
      <c r="C3802" s="15">
        <v>124.13065023853278</v>
      </c>
      <c r="D3802" s="15">
        <v>57.744518818543611</v>
      </c>
      <c r="E3802" s="15"/>
    </row>
    <row r="3803" spans="1:5" ht="15.75">
      <c r="A3803" s="16">
        <v>88.476152032660593</v>
      </c>
      <c r="B3803" s="15">
        <v>79.755638337138635</v>
      </c>
      <c r="C3803" s="15">
        <v>132.9325940697629</v>
      </c>
      <c r="D3803" s="15">
        <v>103.61744651218032</v>
      </c>
      <c r="E3803" s="15"/>
    </row>
    <row r="3804" spans="1:5" ht="15.75">
      <c r="A3804" s="16">
        <v>96.378637817286972</v>
      </c>
      <c r="B3804" s="15">
        <v>93.329679922766218</v>
      </c>
      <c r="C3804" s="15">
        <v>108.67170932829708</v>
      </c>
      <c r="D3804" s="15">
        <v>85.465136838485023</v>
      </c>
      <c r="E3804" s="15"/>
    </row>
    <row r="3805" spans="1:5" ht="15.75">
      <c r="A3805" s="16">
        <v>113.52344845838616</v>
      </c>
      <c r="B3805" s="15">
        <v>100.88706007443307</v>
      </c>
      <c r="C3805" s="15">
        <v>128.04357492487952</v>
      </c>
      <c r="D3805" s="15">
        <v>97.517167822820738</v>
      </c>
      <c r="E3805" s="15"/>
    </row>
    <row r="3806" spans="1:5" ht="15.75">
      <c r="A3806" s="16">
        <v>102.97864475149368</v>
      </c>
      <c r="B3806" s="15">
        <v>76.919728678240062</v>
      </c>
      <c r="C3806" s="15">
        <v>116.78722258134258</v>
      </c>
      <c r="D3806" s="15">
        <v>72.934364673079699</v>
      </c>
      <c r="E3806" s="15"/>
    </row>
    <row r="3807" spans="1:5" ht="15.75">
      <c r="A3807" s="16">
        <v>90.418358651623976</v>
      </c>
      <c r="B3807" s="15">
        <v>90.310146392062052</v>
      </c>
      <c r="C3807" s="15">
        <v>156.21400322905856</v>
      </c>
      <c r="D3807" s="15">
        <v>84.140241496220369</v>
      </c>
      <c r="E3807" s="15"/>
    </row>
    <row r="3808" spans="1:5" ht="15.75">
      <c r="A3808" s="16">
        <v>95.875663970196001</v>
      </c>
      <c r="B3808" s="15">
        <v>118.59293466370104</v>
      </c>
      <c r="C3808" s="15">
        <v>114.02534458529203</v>
      </c>
      <c r="D3808" s="15">
        <v>101.20285803311049</v>
      </c>
      <c r="E3808" s="15"/>
    </row>
    <row r="3809" spans="1:5" ht="15.75">
      <c r="A3809" s="16">
        <v>110.44172164279189</v>
      </c>
      <c r="B3809" s="15">
        <v>102.81889248509515</v>
      </c>
      <c r="C3809" s="15">
        <v>166.88424630021927</v>
      </c>
      <c r="D3809" s="15">
        <v>87.026236778262955</v>
      </c>
      <c r="E3809" s="15"/>
    </row>
    <row r="3810" spans="1:5" ht="15.75">
      <c r="A3810" s="16">
        <v>119.03574126131957</v>
      </c>
      <c r="B3810" s="15">
        <v>98.034480690307646</v>
      </c>
      <c r="C3810" s="15">
        <v>122.69155307291726</v>
      </c>
      <c r="D3810" s="15">
        <v>93.702749872142022</v>
      </c>
      <c r="E3810" s="15"/>
    </row>
    <row r="3811" spans="1:5" ht="15.75">
      <c r="A3811" s="16">
        <v>101.14321810767137</v>
      </c>
      <c r="B3811" s="15">
        <v>102.33496162556435</v>
      </c>
      <c r="C3811" s="15">
        <v>92.356468677883186</v>
      </c>
      <c r="D3811" s="15">
        <v>75.68908212016936</v>
      </c>
      <c r="E3811" s="15"/>
    </row>
    <row r="3812" spans="1:5" ht="15.75">
      <c r="A3812" s="16">
        <v>103.98684324682108</v>
      </c>
      <c r="B3812" s="15">
        <v>106.06039629911947</v>
      </c>
      <c r="C3812" s="15">
        <v>140.38919622834669</v>
      </c>
      <c r="D3812" s="15">
        <v>113.98468782736018</v>
      </c>
      <c r="E3812" s="15"/>
    </row>
    <row r="3813" spans="1:5" ht="15.75">
      <c r="A3813" s="16">
        <v>89.203923467840696</v>
      </c>
      <c r="B3813" s="15">
        <v>93.671953754045489</v>
      </c>
      <c r="C3813" s="15">
        <v>127.62191792572821</v>
      </c>
      <c r="D3813" s="15">
        <v>99.174685746254454</v>
      </c>
      <c r="E3813" s="15"/>
    </row>
    <row r="3814" spans="1:5" ht="15.75">
      <c r="A3814" s="16">
        <v>96.261922123494514</v>
      </c>
      <c r="B3814" s="15">
        <v>100.43250530572436</v>
      </c>
      <c r="C3814" s="15">
        <v>116.21288213789285</v>
      </c>
      <c r="D3814" s="15">
        <v>81.31606722165543</v>
      </c>
      <c r="E3814" s="15"/>
    </row>
    <row r="3815" spans="1:5" ht="15.75">
      <c r="A3815" s="16">
        <v>81.656634551171692</v>
      </c>
      <c r="B3815" s="15">
        <v>85.635160986817027</v>
      </c>
      <c r="C3815" s="15">
        <v>145.04017895092716</v>
      </c>
      <c r="D3815" s="15">
        <v>98.006593359207272</v>
      </c>
      <c r="E3815" s="15"/>
    </row>
    <row r="3816" spans="1:5" ht="15.75">
      <c r="A3816" s="16">
        <v>91.454128169038995</v>
      </c>
      <c r="B3816" s="15">
        <v>73.976423162469018</v>
      </c>
      <c r="C3816" s="15">
        <v>169.67864355129905</v>
      </c>
      <c r="D3816" s="15">
        <v>61.867942605891812</v>
      </c>
      <c r="E3816" s="15"/>
    </row>
    <row r="3817" spans="1:5" ht="15.75">
      <c r="A3817" s="16">
        <v>93.836888748660385</v>
      </c>
      <c r="B3817" s="15">
        <v>88.54936213646738</v>
      </c>
      <c r="C3817" s="15">
        <v>155.02651113494039</v>
      </c>
      <c r="D3817" s="15">
        <v>94.470163015535036</v>
      </c>
      <c r="E3817" s="15"/>
    </row>
    <row r="3818" spans="1:5" ht="15.75">
      <c r="A3818" s="16">
        <v>111.18694240756213</v>
      </c>
      <c r="B3818" s="15">
        <v>93.259402658708268</v>
      </c>
      <c r="C3818" s="15">
        <v>128.02482097649772</v>
      </c>
      <c r="D3818" s="15">
        <v>77.597456076580329</v>
      </c>
      <c r="E3818" s="15"/>
    </row>
    <row r="3819" spans="1:5" ht="15.75">
      <c r="A3819" s="16">
        <v>83.549675784217925</v>
      </c>
      <c r="B3819" s="15">
        <v>77.022256682204215</v>
      </c>
      <c r="C3819" s="15">
        <v>108.17367034579775</v>
      </c>
      <c r="D3819" s="15">
        <v>46.947789764379877</v>
      </c>
      <c r="E3819" s="15"/>
    </row>
    <row r="3820" spans="1:5" ht="15.75">
      <c r="A3820" s="16">
        <v>105.34487776047854</v>
      </c>
      <c r="B3820" s="15">
        <v>109.03928758546613</v>
      </c>
      <c r="C3820" s="15">
        <v>112.2746483827143</v>
      </c>
      <c r="D3820" s="15">
        <v>73.879055728446019</v>
      </c>
      <c r="E3820" s="15"/>
    </row>
    <row r="3821" spans="1:5" ht="15.75">
      <c r="A3821" s="16">
        <v>85.54345378272501</v>
      </c>
      <c r="B3821" s="15">
        <v>100.95681491609412</v>
      </c>
      <c r="C3821" s="15">
        <v>109.9803321363936</v>
      </c>
      <c r="D3821" s="15">
        <v>111.23408694661521</v>
      </c>
      <c r="E3821" s="15"/>
    </row>
    <row r="3822" spans="1:5" ht="15.75">
      <c r="A3822" s="16">
        <v>94.20525586617714</v>
      </c>
      <c r="B3822" s="15">
        <v>93.477926554874102</v>
      </c>
      <c r="C3822" s="15">
        <v>111.55059735779673</v>
      </c>
      <c r="D3822" s="15">
        <v>95.607452684424743</v>
      </c>
      <c r="E3822" s="15"/>
    </row>
    <row r="3823" spans="1:5" ht="15.75">
      <c r="A3823" s="16">
        <v>102.09655772459882</v>
      </c>
      <c r="B3823" s="15">
        <v>94.488418149700237</v>
      </c>
      <c r="C3823" s="15">
        <v>129.31962303222235</v>
      </c>
      <c r="D3823" s="15">
        <v>113.06610937956521</v>
      </c>
      <c r="E3823" s="15"/>
    </row>
    <row r="3824" spans="1:5" ht="15.75">
      <c r="A3824" s="16">
        <v>102.98046651920458</v>
      </c>
      <c r="B3824" s="15">
        <v>118.02706675508148</v>
      </c>
      <c r="C3824" s="15">
        <v>132.78384304135784</v>
      </c>
      <c r="D3824" s="15">
        <v>75.17819007313733</v>
      </c>
      <c r="E3824" s="15"/>
    </row>
    <row r="3825" spans="1:5" ht="15.75">
      <c r="A3825" s="16">
        <v>95.211409524557666</v>
      </c>
      <c r="B3825" s="15">
        <v>111.23040932299091</v>
      </c>
      <c r="C3825" s="15">
        <v>111.21558817800405</v>
      </c>
      <c r="D3825" s="15">
        <v>63.630827389437172</v>
      </c>
      <c r="E3825" s="15"/>
    </row>
    <row r="3826" spans="1:5" ht="15.75">
      <c r="A3826" s="16">
        <v>106.60553152945909</v>
      </c>
      <c r="B3826" s="15">
        <v>102.72488030844897</v>
      </c>
      <c r="C3826" s="15">
        <v>122.23885620770716</v>
      </c>
      <c r="D3826" s="15">
        <v>79.9867974940355</v>
      </c>
      <c r="E3826" s="15"/>
    </row>
    <row r="3827" spans="1:5" ht="15.75">
      <c r="A3827" s="16">
        <v>103.17896028266773</v>
      </c>
      <c r="B3827" s="15">
        <v>138.0435849059495</v>
      </c>
      <c r="C3827" s="15">
        <v>127.03594605392823</v>
      </c>
      <c r="D3827" s="15">
        <v>136.17198251910736</v>
      </c>
      <c r="E3827" s="15"/>
    </row>
    <row r="3828" spans="1:5" ht="15.75">
      <c r="A3828" s="16">
        <v>111.30943750513325</v>
      </c>
      <c r="B3828" s="15">
        <v>87.160379467241</v>
      </c>
      <c r="C3828" s="15">
        <v>97.530570530443583</v>
      </c>
      <c r="D3828" s="15">
        <v>56.14291246121752</v>
      </c>
      <c r="E3828" s="15"/>
    </row>
    <row r="3829" spans="1:5" ht="15.75">
      <c r="A3829" s="16">
        <v>98.888455283463372</v>
      </c>
      <c r="B3829" s="15">
        <v>114.54538070700551</v>
      </c>
      <c r="C3829" s="15">
        <v>89.274034577050543</v>
      </c>
      <c r="D3829" s="15">
        <v>48.991270072099269</v>
      </c>
      <c r="E3829" s="15"/>
    </row>
    <row r="3830" spans="1:5" ht="15.75">
      <c r="A3830" s="16">
        <v>106.06705642860561</v>
      </c>
      <c r="B3830" s="15">
        <v>106.87204993184309</v>
      </c>
      <c r="C3830" s="15">
        <v>134.18880904027333</v>
      </c>
      <c r="D3830" s="15">
        <v>68.193035518794431</v>
      </c>
      <c r="E3830" s="15"/>
    </row>
    <row r="3831" spans="1:5" ht="15.75">
      <c r="A3831" s="16">
        <v>84.464532837193929</v>
      </c>
      <c r="B3831" s="15">
        <v>102.93628353628606</v>
      </c>
      <c r="C3831" s="15">
        <v>119.30298229896721</v>
      </c>
      <c r="D3831" s="15">
        <v>104.91755514369174</v>
      </c>
      <c r="E3831" s="15"/>
    </row>
    <row r="3832" spans="1:5" ht="15.75">
      <c r="A3832" s="16">
        <v>98.011364160220182</v>
      </c>
      <c r="B3832" s="15">
        <v>95.726539091975837</v>
      </c>
      <c r="C3832" s="15">
        <v>134.6546318857861</v>
      </c>
      <c r="D3832" s="15">
        <v>99.034924146343428</v>
      </c>
      <c r="E3832" s="15"/>
    </row>
    <row r="3833" spans="1:5" ht="15.75">
      <c r="A3833" s="16">
        <v>104.43457470214526</v>
      </c>
      <c r="B3833" s="15">
        <v>128.75208690332443</v>
      </c>
      <c r="C3833" s="15">
        <v>101.24881875885308</v>
      </c>
      <c r="D3833" s="15">
        <v>97.637576987187913</v>
      </c>
      <c r="E3833" s="15"/>
    </row>
    <row r="3834" spans="1:5" ht="15.75">
      <c r="A3834" s="16">
        <v>87.22941172727019</v>
      </c>
      <c r="B3834" s="15">
        <v>124.65201650522886</v>
      </c>
      <c r="C3834" s="15">
        <v>124.96350986655216</v>
      </c>
      <c r="D3834" s="15">
        <v>86.070712382399961</v>
      </c>
      <c r="E3834" s="15"/>
    </row>
    <row r="3835" spans="1:5" ht="15.75">
      <c r="A3835" s="16">
        <v>107.55438244320317</v>
      </c>
      <c r="B3835" s="15">
        <v>88.630042870056513</v>
      </c>
      <c r="C3835" s="15">
        <v>143.7116538118687</v>
      </c>
      <c r="D3835" s="15">
        <v>118.61859836182589</v>
      </c>
      <c r="E3835" s="15"/>
    </row>
    <row r="3836" spans="1:5" ht="15.75">
      <c r="A3836" s="16">
        <v>98.683150811274345</v>
      </c>
      <c r="B3836" s="15">
        <v>113.05999133231239</v>
      </c>
      <c r="C3836" s="15">
        <v>139.73634504998813</v>
      </c>
      <c r="D3836" s="15">
        <v>84.074072468047234</v>
      </c>
      <c r="E3836" s="15"/>
    </row>
    <row r="3837" spans="1:5" ht="15.75">
      <c r="A3837" s="16">
        <v>103.22077420327105</v>
      </c>
      <c r="B3837" s="15">
        <v>87.550073605888201</v>
      </c>
      <c r="C3837" s="15">
        <v>82.59413115232519</v>
      </c>
      <c r="D3837" s="15">
        <v>118.21943717519048</v>
      </c>
      <c r="E3837" s="15"/>
    </row>
    <row r="3838" spans="1:5" ht="15.75">
      <c r="A3838" s="16">
        <v>104.50320799993165</v>
      </c>
      <c r="B3838" s="15">
        <v>103.96431994528257</v>
      </c>
      <c r="C3838" s="15">
        <v>125.59212361410346</v>
      </c>
      <c r="D3838" s="15">
        <v>81.481940679287845</v>
      </c>
      <c r="E3838" s="15"/>
    </row>
    <row r="3839" spans="1:5" ht="15.75">
      <c r="A3839" s="16">
        <v>86.422653249263703</v>
      </c>
      <c r="B3839" s="15">
        <v>94.615677765040118</v>
      </c>
      <c r="C3839" s="15">
        <v>170.87869575789796</v>
      </c>
      <c r="D3839" s="15">
        <v>74.106487689624601</v>
      </c>
      <c r="E3839" s="15"/>
    </row>
    <row r="3840" spans="1:5" ht="15.75">
      <c r="A3840" s="16">
        <v>94.753160571008266</v>
      </c>
      <c r="B3840" s="15">
        <v>122.49030483352499</v>
      </c>
      <c r="C3840" s="15">
        <v>146.08699609963196</v>
      </c>
      <c r="D3840" s="15">
        <v>93.858586959163404</v>
      </c>
      <c r="E3840" s="15"/>
    </row>
    <row r="3841" spans="1:5" ht="15.75">
      <c r="A3841" s="16">
        <v>73.618107924664855</v>
      </c>
      <c r="B3841" s="15">
        <v>105.92121640158894</v>
      </c>
      <c r="C3841" s="15">
        <v>131.14636470365895</v>
      </c>
      <c r="D3841" s="15">
        <v>120.29123523436738</v>
      </c>
      <c r="E3841" s="15"/>
    </row>
    <row r="3842" spans="1:5" ht="15.75">
      <c r="A3842" s="16">
        <v>101.19742017662361</v>
      </c>
      <c r="B3842" s="15">
        <v>99.330311365611124</v>
      </c>
      <c r="C3842" s="15">
        <v>110.64918064918174</v>
      </c>
      <c r="D3842" s="15">
        <v>109.72590864742529</v>
      </c>
      <c r="E3842" s="15"/>
    </row>
    <row r="3843" spans="1:5" ht="15.75">
      <c r="A3843" s="16">
        <v>80.7666806620432</v>
      </c>
      <c r="B3843" s="15">
        <v>116.20639811878277</v>
      </c>
      <c r="C3843" s="15">
        <v>155.02897678655927</v>
      </c>
      <c r="D3843" s="15">
        <v>91.314692118805851</v>
      </c>
      <c r="E3843" s="15"/>
    </row>
    <row r="3844" spans="1:5" ht="15.75">
      <c r="A3844" s="16">
        <v>98.23765584099533</v>
      </c>
      <c r="B3844" s="15">
        <v>98.754222407427505</v>
      </c>
      <c r="C3844" s="15">
        <v>127.39640755737582</v>
      </c>
      <c r="D3844" s="15">
        <v>111.22363483818845</v>
      </c>
      <c r="E3844" s="15"/>
    </row>
    <row r="3845" spans="1:5" ht="15.75">
      <c r="A3845" s="16">
        <v>89.282263121765482</v>
      </c>
      <c r="B3845" s="15">
        <v>84.048576017698906</v>
      </c>
      <c r="C3845" s="15">
        <v>115.15159618006123</v>
      </c>
      <c r="D3845" s="15">
        <v>103.95666495086289</v>
      </c>
      <c r="E3845" s="15"/>
    </row>
    <row r="3846" spans="1:5" ht="15.75">
      <c r="A3846" s="16">
        <v>111.70663270542605</v>
      </c>
      <c r="B3846" s="15">
        <v>93.119919286044706</v>
      </c>
      <c r="C3846" s="15">
        <v>161.34337087476638</v>
      </c>
      <c r="D3846" s="15">
        <v>60.660420126487224</v>
      </c>
      <c r="E3846" s="15"/>
    </row>
    <row r="3847" spans="1:5" ht="15.75">
      <c r="A3847" s="16">
        <v>124.50925708191676</v>
      </c>
      <c r="B3847" s="15">
        <v>115.3387545647945</v>
      </c>
      <c r="C3847" s="15">
        <v>156.63327035873067</v>
      </c>
      <c r="D3847" s="15">
        <v>120.00700618469864</v>
      </c>
      <c r="E3847" s="15"/>
    </row>
    <row r="3848" spans="1:5" ht="15.75">
      <c r="A3848" s="16">
        <v>104.211973358764</v>
      </c>
      <c r="B3848" s="15">
        <v>108.20758310214842</v>
      </c>
      <c r="C3848" s="15">
        <v>118.30187535244931</v>
      </c>
      <c r="D3848" s="15">
        <v>26.916622340371532</v>
      </c>
      <c r="E3848" s="15"/>
    </row>
    <row r="3849" spans="1:5" ht="15.75">
      <c r="A3849" s="16">
        <v>103.26908065966336</v>
      </c>
      <c r="B3849" s="15">
        <v>124.76896075674517</v>
      </c>
      <c r="C3849" s="15">
        <v>127.66541429323865</v>
      </c>
      <c r="D3849" s="15">
        <v>117.83440361373323</v>
      </c>
      <c r="E3849" s="15"/>
    </row>
    <row r="3850" spans="1:5" ht="15.75">
      <c r="A3850" s="16">
        <v>87.891575484127316</v>
      </c>
      <c r="B3850" s="15">
        <v>106.34451320311769</v>
      </c>
      <c r="C3850" s="15">
        <v>112.65808911747968</v>
      </c>
      <c r="D3850" s="15">
        <v>121.2728337280339</v>
      </c>
      <c r="E3850" s="15"/>
    </row>
    <row r="3851" spans="1:5" ht="15.75">
      <c r="A3851" s="16">
        <v>98.639144888272767</v>
      </c>
      <c r="B3851" s="15">
        <v>95.162418614995659</v>
      </c>
      <c r="C3851" s="15">
        <v>126.88531639884673</v>
      </c>
      <c r="D3851" s="15">
        <v>99.72980073943063</v>
      </c>
      <c r="E3851" s="15"/>
    </row>
    <row r="3852" spans="1:5" ht="15.75">
      <c r="A3852" s="16">
        <v>100.79577915795426</v>
      </c>
      <c r="B3852" s="15">
        <v>89.006714520996866</v>
      </c>
      <c r="C3852" s="15">
        <v>109.95825720329435</v>
      </c>
      <c r="D3852" s="15">
        <v>92.403282785573992</v>
      </c>
      <c r="E3852" s="15"/>
    </row>
    <row r="3853" spans="1:5" ht="15.75">
      <c r="A3853" s="16">
        <v>101.41717516908102</v>
      </c>
      <c r="B3853" s="15">
        <v>80.055489584628958</v>
      </c>
      <c r="C3853" s="15">
        <v>136.8681264900772</v>
      </c>
      <c r="D3853" s="15">
        <v>97.76593153475801</v>
      </c>
      <c r="E3853" s="15"/>
    </row>
    <row r="3854" spans="1:5" ht="15.75">
      <c r="A3854" s="16">
        <v>98.541109099903679</v>
      </c>
      <c r="B3854" s="15">
        <v>122.85135501557534</v>
      </c>
      <c r="C3854" s="15">
        <v>135.39502317812548</v>
      </c>
      <c r="D3854" s="15">
        <v>86.885032270976126</v>
      </c>
      <c r="E3854" s="15"/>
    </row>
    <row r="3855" spans="1:5" ht="15.75">
      <c r="A3855" s="16">
        <v>91.691575837450046</v>
      </c>
      <c r="B3855" s="15">
        <v>86.910123592991795</v>
      </c>
      <c r="C3855" s="15">
        <v>143.80625158194107</v>
      </c>
      <c r="D3855" s="15">
        <v>73.316550808505099</v>
      </c>
      <c r="E3855" s="15"/>
    </row>
    <row r="3856" spans="1:5" ht="15.75">
      <c r="A3856" s="16">
        <v>113.49724697104193</v>
      </c>
      <c r="B3856" s="15">
        <v>96.257703557887453</v>
      </c>
      <c r="C3856" s="15">
        <v>135.34607661441669</v>
      </c>
      <c r="D3856" s="15">
        <v>59.459558355007402</v>
      </c>
      <c r="E3856" s="15"/>
    </row>
    <row r="3857" spans="1:5" ht="15.75">
      <c r="A3857" s="16">
        <v>99.442643723682522</v>
      </c>
      <c r="B3857" s="15">
        <v>112.59848845080569</v>
      </c>
      <c r="C3857" s="15">
        <v>156.03204385110416</v>
      </c>
      <c r="D3857" s="15">
        <v>88.68490822829358</v>
      </c>
      <c r="E3857" s="15"/>
    </row>
    <row r="3858" spans="1:5" ht="15.75">
      <c r="A3858" s="16">
        <v>109.45979267396524</v>
      </c>
      <c r="B3858" s="15">
        <v>102.43665543331417</v>
      </c>
      <c r="C3858" s="15">
        <v>128.75423218125661</v>
      </c>
      <c r="D3858" s="15">
        <v>63.499977307748168</v>
      </c>
      <c r="E3858" s="15"/>
    </row>
    <row r="3859" spans="1:5" ht="15.75">
      <c r="A3859" s="16">
        <v>99.126049033236541</v>
      </c>
      <c r="B3859" s="15">
        <v>123.82465958532975</v>
      </c>
      <c r="C3859" s="15">
        <v>136.19423061616089</v>
      </c>
      <c r="D3859" s="15">
        <v>107.25857839245236</v>
      </c>
      <c r="E3859" s="15"/>
    </row>
    <row r="3860" spans="1:5" ht="15.75">
      <c r="A3860" s="16">
        <v>101.27199078295348</v>
      </c>
      <c r="B3860" s="15">
        <v>84.364539391776816</v>
      </c>
      <c r="C3860" s="15">
        <v>152.65750589228446</v>
      </c>
      <c r="D3860" s="15">
        <v>123.43271918064715</v>
      </c>
      <c r="E3860" s="15"/>
    </row>
    <row r="3861" spans="1:5" ht="15.75">
      <c r="A3861" s="16">
        <v>108.97329509018618</v>
      </c>
      <c r="B3861" s="15">
        <v>108.14906370595736</v>
      </c>
      <c r="C3861" s="15">
        <v>131.48822224366654</v>
      </c>
      <c r="D3861" s="15">
        <v>89.394895286267229</v>
      </c>
      <c r="E3861" s="15"/>
    </row>
    <row r="3862" spans="1:5" ht="15.75">
      <c r="A3862" s="16">
        <v>98.392498789968386</v>
      </c>
      <c r="B3862" s="15">
        <v>89.631540944287735</v>
      </c>
      <c r="C3862" s="15">
        <v>130.82773783535231</v>
      </c>
      <c r="D3862" s="15">
        <v>90.080259488081538</v>
      </c>
      <c r="E3862" s="15"/>
    </row>
    <row r="3863" spans="1:5" ht="15.75">
      <c r="A3863" s="16">
        <v>94.904169547851325</v>
      </c>
      <c r="B3863" s="15">
        <v>91.635982334400978</v>
      </c>
      <c r="C3863" s="15">
        <v>114.36800884854961</v>
      </c>
      <c r="D3863" s="15">
        <v>64.077620409710789</v>
      </c>
      <c r="E3863" s="15"/>
    </row>
    <row r="3864" spans="1:5" ht="15.75">
      <c r="A3864" s="16">
        <v>113.89861975246731</v>
      </c>
      <c r="B3864" s="15">
        <v>110.97107637207273</v>
      </c>
      <c r="C3864" s="15">
        <v>117.81492342368551</v>
      </c>
      <c r="D3864" s="15">
        <v>106.13517076473613</v>
      </c>
      <c r="E3864" s="15"/>
    </row>
    <row r="3865" spans="1:5" ht="15.75">
      <c r="A3865" s="16">
        <v>95.706201197208429</v>
      </c>
      <c r="B3865" s="15">
        <v>116.61034000713357</v>
      </c>
      <c r="C3865" s="15">
        <v>80.947203139180601</v>
      </c>
      <c r="D3865" s="15">
        <v>91.575890523790804</v>
      </c>
      <c r="E3865" s="15"/>
    </row>
    <row r="3866" spans="1:5" ht="15.75">
      <c r="A3866" s="16">
        <v>98.768433950658618</v>
      </c>
      <c r="B3866" s="15">
        <v>93.370797631911273</v>
      </c>
      <c r="C3866" s="15">
        <v>148.2632888763419</v>
      </c>
      <c r="D3866" s="15">
        <v>49.036321800974747</v>
      </c>
      <c r="E3866" s="15"/>
    </row>
    <row r="3867" spans="1:5" ht="15.75">
      <c r="A3867" s="16">
        <v>93.944018815369645</v>
      </c>
      <c r="B3867" s="15">
        <v>101.69022372824656</v>
      </c>
      <c r="C3867" s="15">
        <v>133.72710357979258</v>
      </c>
      <c r="D3867" s="15">
        <v>61.229592959000456</v>
      </c>
      <c r="E3867" s="15"/>
    </row>
    <row r="3868" spans="1:5" ht="15.75">
      <c r="A3868" s="16">
        <v>100.36400122132818</v>
      </c>
      <c r="B3868" s="15">
        <v>90.144073704357197</v>
      </c>
      <c r="C3868" s="15">
        <v>141.47661876916686</v>
      </c>
      <c r="D3868" s="15">
        <v>119.58591852942959</v>
      </c>
      <c r="E3868" s="15"/>
    </row>
    <row r="3869" spans="1:5" ht="15.75">
      <c r="A3869" s="16">
        <v>110.24938331477188</v>
      </c>
      <c r="B3869" s="15">
        <v>97.878463719445108</v>
      </c>
      <c r="C3869" s="15">
        <v>130.28477518151362</v>
      </c>
      <c r="D3869" s="15">
        <v>81.879525293408051</v>
      </c>
      <c r="E3869" s="15"/>
    </row>
    <row r="3870" spans="1:5" ht="15.75">
      <c r="A3870" s="16">
        <v>87.375237271379547</v>
      </c>
      <c r="B3870" s="15">
        <v>111.66354802379033</v>
      </c>
      <c r="C3870" s="15">
        <v>127.11592140374819</v>
      </c>
      <c r="D3870" s="15">
        <v>104.15489837968153</v>
      </c>
      <c r="E3870" s="15"/>
    </row>
    <row r="3871" spans="1:5" ht="15.75">
      <c r="A3871" s="16">
        <v>90.724231573807401</v>
      </c>
      <c r="B3871" s="15">
        <v>90.089153479289052</v>
      </c>
      <c r="C3871" s="15">
        <v>121.39034308643772</v>
      </c>
      <c r="D3871" s="15">
        <v>95.863844536387433</v>
      </c>
      <c r="E3871" s="15"/>
    </row>
    <row r="3872" spans="1:5" ht="15.75">
      <c r="A3872" s="16">
        <v>99.011844888713085</v>
      </c>
      <c r="B3872" s="15">
        <v>114.88317058786492</v>
      </c>
      <c r="C3872" s="15">
        <v>123.9530811548434</v>
      </c>
      <c r="D3872" s="15">
        <v>76.223708594545769</v>
      </c>
      <c r="E3872" s="15"/>
    </row>
    <row r="3873" spans="1:5" ht="15.75">
      <c r="A3873" s="16">
        <v>95.893811105844406</v>
      </c>
      <c r="B3873" s="15">
        <v>92.243922338417406</v>
      </c>
      <c r="C3873" s="15">
        <v>87.658244183734269</v>
      </c>
      <c r="D3873" s="15">
        <v>83.777154632690554</v>
      </c>
      <c r="E3873" s="15"/>
    </row>
    <row r="3874" spans="1:5" ht="15.75">
      <c r="A3874" s="16">
        <v>97.140387505083936</v>
      </c>
      <c r="B3874" s="15">
        <v>95.364208104945192</v>
      </c>
      <c r="C3874" s="15">
        <v>131.87056842170932</v>
      </c>
      <c r="D3874" s="15">
        <v>116.67381366078757</v>
      </c>
      <c r="E3874" s="15"/>
    </row>
    <row r="3875" spans="1:5" ht="15.75">
      <c r="A3875" s="16">
        <v>77.072192784135041</v>
      </c>
      <c r="B3875" s="15">
        <v>120.30373850408296</v>
      </c>
      <c r="C3875" s="15">
        <v>101.85270825087969</v>
      </c>
      <c r="D3875" s="15">
        <v>80.140303446972894</v>
      </c>
      <c r="E3875" s="15"/>
    </row>
    <row r="3876" spans="1:5" ht="15.75">
      <c r="A3876" s="16">
        <v>109.83541218894857</v>
      </c>
      <c r="B3876" s="15">
        <v>98.051496123849802</v>
      </c>
      <c r="C3876" s="15">
        <v>105.33078282836641</v>
      </c>
      <c r="D3876" s="15">
        <v>78.056519440173133</v>
      </c>
      <c r="E3876" s="15"/>
    </row>
    <row r="3877" spans="1:5" ht="15.75">
      <c r="A3877" s="16">
        <v>104.76655328398579</v>
      </c>
      <c r="B3877" s="15">
        <v>77.898186721915863</v>
      </c>
      <c r="C3877" s="15">
        <v>142.5033668959145</v>
      </c>
      <c r="D3877" s="15">
        <v>69.961309149681483</v>
      </c>
      <c r="E3877" s="15"/>
    </row>
    <row r="3878" spans="1:5" ht="15.75">
      <c r="A3878" s="16">
        <v>115.51361074194801</v>
      </c>
      <c r="B3878" s="15">
        <v>107.69178382788027</v>
      </c>
      <c r="C3878" s="15">
        <v>150.00332438490318</v>
      </c>
      <c r="D3878" s="15">
        <v>85.117389382054398</v>
      </c>
      <c r="E3878" s="15"/>
    </row>
    <row r="3879" spans="1:5" ht="15.75">
      <c r="A3879" s="16">
        <v>91.332657668976935</v>
      </c>
      <c r="B3879" s="15">
        <v>95.855944503318824</v>
      </c>
      <c r="C3879" s="15">
        <v>117.62071200647597</v>
      </c>
      <c r="D3879" s="15">
        <v>95.774038846434451</v>
      </c>
      <c r="E3879" s="15"/>
    </row>
    <row r="3880" spans="1:5" ht="15.75">
      <c r="A3880" s="16">
        <v>97.536793042172576</v>
      </c>
      <c r="B3880" s="15">
        <v>102.67325259554241</v>
      </c>
      <c r="C3880" s="15">
        <v>134.17323824967866</v>
      </c>
      <c r="D3880" s="15">
        <v>91.685341226371975</v>
      </c>
      <c r="E3880" s="15"/>
    </row>
    <row r="3881" spans="1:5" ht="15.75">
      <c r="A3881" s="16">
        <v>97.199532691467994</v>
      </c>
      <c r="B3881" s="15">
        <v>119.22916631119165</v>
      </c>
      <c r="C3881" s="15">
        <v>118.27996539512355</v>
      </c>
      <c r="D3881" s="15">
        <v>68.081398486361877</v>
      </c>
      <c r="E3881" s="15"/>
    </row>
    <row r="3882" spans="1:5" ht="15.75">
      <c r="A3882" s="16">
        <v>111.69813557447696</v>
      </c>
      <c r="B3882" s="15">
        <v>109.29947138413922</v>
      </c>
      <c r="C3882" s="15">
        <v>122.1679104689656</v>
      </c>
      <c r="D3882" s="15">
        <v>117.23822032678868</v>
      </c>
      <c r="E3882" s="15"/>
    </row>
    <row r="3883" spans="1:5" ht="15.75">
      <c r="A3883" s="16">
        <v>107.35420709770551</v>
      </c>
      <c r="B3883" s="15">
        <v>91.098770616929414</v>
      </c>
      <c r="C3883" s="15">
        <v>131.04792399861367</v>
      </c>
      <c r="D3883" s="15">
        <v>93.687455437253675</v>
      </c>
      <c r="E3883" s="15"/>
    </row>
    <row r="3884" spans="1:5" ht="15.75">
      <c r="A3884" s="16">
        <v>97.104988477701681</v>
      </c>
      <c r="B3884" s="15">
        <v>89.895060473770627</v>
      </c>
      <c r="C3884" s="15">
        <v>95.702376125166211</v>
      </c>
      <c r="D3884" s="15">
        <v>118.35082276730304</v>
      </c>
      <c r="E3884" s="15"/>
    </row>
    <row r="3885" spans="1:5" ht="15.75">
      <c r="A3885" s="16">
        <v>109.07619473326804</v>
      </c>
      <c r="B3885" s="15">
        <v>89.268906328845787</v>
      </c>
      <c r="C3885" s="15">
        <v>144.22400336852661</v>
      </c>
      <c r="D3885" s="15">
        <v>104.48666970413569</v>
      </c>
      <c r="E3885" s="15"/>
    </row>
    <row r="3886" spans="1:5" ht="15.75">
      <c r="A3886" s="16">
        <v>106.31287455755114</v>
      </c>
      <c r="B3886" s="15">
        <v>84.549534212533217</v>
      </c>
      <c r="C3886" s="15">
        <v>144.34825859010516</v>
      </c>
      <c r="D3886" s="15">
        <v>136.38256032883191</v>
      </c>
      <c r="E3886" s="15"/>
    </row>
    <row r="3887" spans="1:5" ht="15.75">
      <c r="A3887" s="16">
        <v>91.167016189393735</v>
      </c>
      <c r="B3887" s="15">
        <v>70.101879427431868</v>
      </c>
      <c r="C3887" s="15">
        <v>86.306249630047205</v>
      </c>
      <c r="D3887" s="15">
        <v>85.552640282747916</v>
      </c>
      <c r="E3887" s="15"/>
    </row>
    <row r="3888" spans="1:5" ht="15.75">
      <c r="A3888" s="16">
        <v>98.964488915447646</v>
      </c>
      <c r="B3888" s="15">
        <v>88.049577000055024</v>
      </c>
      <c r="C3888" s="15">
        <v>128.00336689534788</v>
      </c>
      <c r="D3888" s="15">
        <v>53.566785688934715</v>
      </c>
      <c r="E3888" s="15"/>
    </row>
    <row r="3889" spans="1:5" ht="15.75">
      <c r="A3889" s="16">
        <v>94.892240789312154</v>
      </c>
      <c r="B3889" s="15">
        <v>110.39676404408851</v>
      </c>
      <c r="C3889" s="15">
        <v>96.999367662482427</v>
      </c>
      <c r="D3889" s="15">
        <v>72.607023768773615</v>
      </c>
      <c r="E3889" s="15"/>
    </row>
    <row r="3890" spans="1:5" ht="15.75">
      <c r="A3890" s="16">
        <v>91.960174402635175</v>
      </c>
      <c r="B3890" s="15">
        <v>116.64596058719781</v>
      </c>
      <c r="C3890" s="15">
        <v>153.87246231649101</v>
      </c>
      <c r="D3890" s="15">
        <v>79.861566167016917</v>
      </c>
      <c r="E3890" s="15"/>
    </row>
    <row r="3891" spans="1:5" ht="15.75">
      <c r="A3891" s="16">
        <v>82.385167129109504</v>
      </c>
      <c r="B3891" s="15">
        <v>86.782341211522862</v>
      </c>
      <c r="C3891" s="15">
        <v>132.75200022179092</v>
      </c>
      <c r="D3891" s="15">
        <v>84.508121430764049</v>
      </c>
      <c r="E3891" s="15"/>
    </row>
    <row r="3892" spans="1:5" ht="15.75">
      <c r="A3892" s="16">
        <v>104.51056355501578</v>
      </c>
      <c r="B3892" s="15">
        <v>106.41302799721188</v>
      </c>
      <c r="C3892" s="15">
        <v>120.51512008267764</v>
      </c>
      <c r="D3892" s="15">
        <v>91.479351215815541</v>
      </c>
      <c r="E3892" s="15"/>
    </row>
    <row r="3893" spans="1:5" ht="15.75">
      <c r="A3893" s="16">
        <v>99.937302525580662</v>
      </c>
      <c r="B3893" s="15">
        <v>89.009140064723624</v>
      </c>
      <c r="C3893" s="15">
        <v>119.47844882320737</v>
      </c>
      <c r="D3893" s="15">
        <v>81.073664467572826</v>
      </c>
      <c r="E3893" s="15"/>
    </row>
    <row r="3894" spans="1:5" ht="15.75">
      <c r="A3894" s="16">
        <v>97.897267489577189</v>
      </c>
      <c r="B3894" s="15">
        <v>92.761410328967031</v>
      </c>
      <c r="C3894" s="15">
        <v>142.57976846699307</v>
      </c>
      <c r="D3894" s="15">
        <v>102.46007241452162</v>
      </c>
      <c r="E3894" s="15"/>
    </row>
    <row r="3895" spans="1:5" ht="15.75">
      <c r="A3895" s="16">
        <v>97.573873227196373</v>
      </c>
      <c r="B3895" s="15">
        <v>100.90257695259766</v>
      </c>
      <c r="C3895" s="15">
        <v>101.86407739090555</v>
      </c>
      <c r="D3895" s="15">
        <v>83.422979797836661</v>
      </c>
      <c r="E3895" s="15"/>
    </row>
    <row r="3896" spans="1:5" ht="15.75">
      <c r="A3896" s="16">
        <v>104.22284487009961</v>
      </c>
      <c r="B3896" s="15">
        <v>105.46699810183782</v>
      </c>
      <c r="C3896" s="15">
        <v>119.86722575963995</v>
      </c>
      <c r="D3896" s="15">
        <v>106.87507398976095</v>
      </c>
      <c r="E3896" s="15"/>
    </row>
    <row r="3897" spans="1:5" ht="15.75">
      <c r="A3897" s="16">
        <v>102.87180460483683</v>
      </c>
      <c r="B3897" s="15">
        <v>120.61644879782421</v>
      </c>
      <c r="C3897" s="15">
        <v>140.79335304146525</v>
      </c>
      <c r="D3897" s="15">
        <v>108.17934234785866</v>
      </c>
      <c r="E3897" s="15"/>
    </row>
    <row r="3898" spans="1:5" ht="15.75">
      <c r="A3898" s="16">
        <v>96.248647414120114</v>
      </c>
      <c r="B3898" s="15">
        <v>87.603516705689799</v>
      </c>
      <c r="C3898" s="15">
        <v>168.87204752990783</v>
      </c>
      <c r="D3898" s="15">
        <v>114.62499441021237</v>
      </c>
      <c r="E3898" s="15"/>
    </row>
    <row r="3899" spans="1:5" ht="15.75">
      <c r="A3899" s="16">
        <v>107.06044617032831</v>
      </c>
      <c r="B3899" s="15">
        <v>76.496881962674479</v>
      </c>
      <c r="C3899" s="15">
        <v>113.44841427041388</v>
      </c>
      <c r="D3899" s="15">
        <v>55.343987819702534</v>
      </c>
      <c r="E3899" s="15"/>
    </row>
    <row r="3900" spans="1:5" ht="15.75">
      <c r="A3900" s="16">
        <v>87.138426909979216</v>
      </c>
      <c r="B3900" s="15">
        <v>86.870467451751665</v>
      </c>
      <c r="C3900" s="15">
        <v>115.87522249005247</v>
      </c>
      <c r="D3900" s="15">
        <v>116.58420293321683</v>
      </c>
      <c r="E3900" s="15"/>
    </row>
    <row r="3901" spans="1:5" ht="15.75">
      <c r="A3901" s="16">
        <v>123.28783669048562</v>
      </c>
      <c r="B3901" s="15">
        <v>85.007693646622329</v>
      </c>
      <c r="C3901" s="15">
        <v>126.96010662887716</v>
      </c>
      <c r="D3901" s="15">
        <v>90.750668697927495</v>
      </c>
      <c r="E3901" s="15"/>
    </row>
    <row r="3902" spans="1:5" ht="15.75">
      <c r="A3902" s="16">
        <v>101.0554928300337</v>
      </c>
      <c r="B3902" s="15">
        <v>87.001023983168579</v>
      </c>
      <c r="C3902" s="15">
        <v>138.62089105251698</v>
      </c>
      <c r="D3902" s="15">
        <v>93.381644024935895</v>
      </c>
      <c r="E3902" s="15"/>
    </row>
    <row r="3903" spans="1:5" ht="15.75">
      <c r="A3903" s="16">
        <v>92.818641946769276</v>
      </c>
      <c r="B3903" s="15">
        <v>74.416418336375045</v>
      </c>
      <c r="C3903" s="15">
        <v>108.32486258880749</v>
      </c>
      <c r="D3903" s="15">
        <v>101.05319416434213</v>
      </c>
      <c r="E3903" s="15"/>
    </row>
    <row r="3904" spans="1:5" ht="15.75">
      <c r="A3904" s="16">
        <v>102.29376759281763</v>
      </c>
      <c r="B3904" s="15">
        <v>81.130087863419931</v>
      </c>
      <c r="C3904" s="15">
        <v>123.64538610166278</v>
      </c>
      <c r="D3904" s="15">
        <v>120.79537837815337</v>
      </c>
      <c r="E3904" s="15"/>
    </row>
    <row r="3905" spans="1:5" ht="15.75">
      <c r="A3905" s="16">
        <v>95.192959449980208</v>
      </c>
      <c r="B3905" s="15">
        <v>81.591718031097571</v>
      </c>
      <c r="C3905" s="15">
        <v>86.093365949443523</v>
      </c>
      <c r="D3905" s="15">
        <v>95.230287721369677</v>
      </c>
      <c r="E3905" s="15"/>
    </row>
    <row r="3906" spans="1:5" ht="15.75">
      <c r="A3906" s="16">
        <v>89.523552055459277</v>
      </c>
      <c r="B3906" s="15">
        <v>102.63039003712606</v>
      </c>
      <c r="C3906" s="15">
        <v>105.3382123011545</v>
      </c>
      <c r="D3906" s="15">
        <v>70.561683448948997</v>
      </c>
      <c r="E3906" s="15"/>
    </row>
    <row r="3907" spans="1:5" ht="15.75">
      <c r="A3907" s="16">
        <v>95.295827547096223</v>
      </c>
      <c r="B3907" s="15">
        <v>105.95586133351844</v>
      </c>
      <c r="C3907" s="15">
        <v>109.96110856897303</v>
      </c>
      <c r="D3907" s="15">
        <v>101.05148002376154</v>
      </c>
      <c r="E3907" s="15"/>
    </row>
    <row r="3908" spans="1:5" ht="15.75">
      <c r="A3908" s="16">
        <v>102.50775275156911</v>
      </c>
      <c r="B3908" s="15">
        <v>89.195367739597486</v>
      </c>
      <c r="C3908" s="15">
        <v>120.13596180216837</v>
      </c>
      <c r="D3908" s="15">
        <v>85.966679884114683</v>
      </c>
      <c r="E3908" s="15"/>
    </row>
    <row r="3909" spans="1:5" ht="15.75">
      <c r="A3909" s="16">
        <v>108.61431891908637</v>
      </c>
      <c r="B3909" s="15">
        <v>89.241879748050223</v>
      </c>
      <c r="C3909" s="15">
        <v>117.04706489326213</v>
      </c>
      <c r="D3909" s="15">
        <v>71.962650997681976</v>
      </c>
      <c r="E3909" s="15"/>
    </row>
    <row r="3910" spans="1:5" ht="15.75">
      <c r="A3910" s="16">
        <v>104.82139088742883</v>
      </c>
      <c r="B3910" s="15">
        <v>88.357899996742617</v>
      </c>
      <c r="C3910" s="15">
        <v>150.22033309211338</v>
      </c>
      <c r="D3910" s="15">
        <v>83.775166346418928</v>
      </c>
      <c r="E3910" s="15"/>
    </row>
    <row r="3911" spans="1:5" ht="15.75">
      <c r="A3911" s="16">
        <v>107.94008858579787</v>
      </c>
      <c r="B3911" s="15">
        <v>77.384336700822587</v>
      </c>
      <c r="C3911" s="15">
        <v>120.38694918715578</v>
      </c>
      <c r="D3911" s="15">
        <v>89.55057685438419</v>
      </c>
      <c r="E3911" s="15"/>
    </row>
    <row r="3912" spans="1:5" ht="15.75">
      <c r="A3912" s="16">
        <v>102.90013741627604</v>
      </c>
      <c r="B3912" s="15">
        <v>108.7268724812759</v>
      </c>
      <c r="C3912" s="15">
        <v>128.09202100934272</v>
      </c>
      <c r="D3912" s="15">
        <v>81.304093874513228</v>
      </c>
      <c r="E3912" s="15"/>
    </row>
    <row r="3913" spans="1:5" ht="15.75">
      <c r="A3913" s="16">
        <v>101.64406539522588</v>
      </c>
      <c r="B3913" s="15">
        <v>88.860878692548795</v>
      </c>
      <c r="C3913" s="15">
        <v>117.08113242403897</v>
      </c>
      <c r="D3913" s="15">
        <v>52.396942928857015</v>
      </c>
      <c r="E3913" s="15"/>
    </row>
    <row r="3914" spans="1:5" ht="15.75">
      <c r="A3914" s="16">
        <v>119.68670985962717</v>
      </c>
      <c r="B3914" s="15">
        <v>86.532982553967486</v>
      </c>
      <c r="C3914" s="15">
        <v>117.10179087936581</v>
      </c>
      <c r="D3914" s="15">
        <v>94.55378592699617</v>
      </c>
      <c r="E3914" s="15"/>
    </row>
    <row r="3915" spans="1:5" ht="15.75">
      <c r="A3915" s="16">
        <v>103.95818316076202</v>
      </c>
      <c r="B3915" s="15">
        <v>112.88981412255907</v>
      </c>
      <c r="C3915" s="15">
        <v>143.09700252193238</v>
      </c>
      <c r="D3915" s="15">
        <v>57.544131006670796</v>
      </c>
      <c r="E3915" s="15"/>
    </row>
    <row r="3916" spans="1:5" ht="15.75">
      <c r="A3916" s="16">
        <v>98.442232479163749</v>
      </c>
      <c r="B3916" s="15">
        <v>102.11979393267825</v>
      </c>
      <c r="C3916" s="15">
        <v>133.63236095719913</v>
      </c>
      <c r="D3916" s="15">
        <v>94.706341547697548</v>
      </c>
      <c r="E3916" s="15"/>
    </row>
    <row r="3917" spans="1:5" ht="15.75">
      <c r="A3917" s="16">
        <v>103.88576298368548</v>
      </c>
      <c r="B3917" s="15">
        <v>73.937590773942929</v>
      </c>
      <c r="C3917" s="15">
        <v>156.311409530025</v>
      </c>
      <c r="D3917" s="15">
        <v>91.569133977520778</v>
      </c>
      <c r="E3917" s="15"/>
    </row>
    <row r="3918" spans="1:5" ht="15.75">
      <c r="A3918" s="16">
        <v>105.1483890318309</v>
      </c>
      <c r="B3918" s="15">
        <v>66.618035882873983</v>
      </c>
      <c r="C3918" s="15">
        <v>140.58407332405523</v>
      </c>
      <c r="D3918" s="15">
        <v>109.37498361247435</v>
      </c>
      <c r="E3918" s="15"/>
    </row>
    <row r="3919" spans="1:5" ht="15.75">
      <c r="A3919" s="16">
        <v>95.728458519295145</v>
      </c>
      <c r="B3919" s="15">
        <v>117.69994914391759</v>
      </c>
      <c r="C3919" s="15">
        <v>154.40351193095694</v>
      </c>
      <c r="D3919" s="15">
        <v>80.775114379014212</v>
      </c>
      <c r="E3919" s="15"/>
    </row>
    <row r="3920" spans="1:5" ht="15.75">
      <c r="A3920" s="16">
        <v>93.272373773351092</v>
      </c>
      <c r="B3920" s="15">
        <v>93.198430062420812</v>
      </c>
      <c r="C3920" s="15">
        <v>126.44798370155854</v>
      </c>
      <c r="D3920" s="15">
        <v>76.918574445505783</v>
      </c>
      <c r="E3920" s="15"/>
    </row>
    <row r="3921" spans="1:5" ht="15.75">
      <c r="A3921" s="16">
        <v>99.402684757626503</v>
      </c>
      <c r="B3921" s="15">
        <v>101.53029333185373</v>
      </c>
      <c r="C3921" s="15">
        <v>133.00248625782842</v>
      </c>
      <c r="D3921" s="15">
        <v>93.069112330175585</v>
      </c>
      <c r="E3921" s="15"/>
    </row>
    <row r="3922" spans="1:5" ht="15.75">
      <c r="A3922" s="16">
        <v>107.99693692795245</v>
      </c>
      <c r="B3922" s="15">
        <v>85.379432852795389</v>
      </c>
      <c r="C3922" s="15">
        <v>149.29375617379606</v>
      </c>
      <c r="D3922" s="15">
        <v>76.595647566767866</v>
      </c>
      <c r="E3922" s="15"/>
    </row>
    <row r="3923" spans="1:5" ht="15.75">
      <c r="A3923" s="16">
        <v>115.49267644014662</v>
      </c>
      <c r="B3923" s="15">
        <v>88.678153368283574</v>
      </c>
      <c r="C3923" s="15">
        <v>121.05697615482427</v>
      </c>
      <c r="D3923" s="15">
        <v>89.685446180146755</v>
      </c>
      <c r="E3923" s="15"/>
    </row>
    <row r="3924" spans="1:5" ht="15.75">
      <c r="A3924" s="16">
        <v>103.48110118235923</v>
      </c>
      <c r="B3924" s="15">
        <v>98.516713636433906</v>
      </c>
      <c r="C3924" s="15">
        <v>138.8838962508089</v>
      </c>
      <c r="D3924" s="15">
        <v>95.385835401464192</v>
      </c>
      <c r="E3924" s="15"/>
    </row>
    <row r="3925" spans="1:5" ht="15.75">
      <c r="A3925" s="16">
        <v>93.088241704185748</v>
      </c>
      <c r="B3925" s="15">
        <v>76.492248060225165</v>
      </c>
      <c r="C3925" s="15">
        <v>133.52888225839479</v>
      </c>
      <c r="D3925" s="15">
        <v>84.49585972383602</v>
      </c>
      <c r="E3925" s="15"/>
    </row>
    <row r="3926" spans="1:5" ht="15.75">
      <c r="A3926" s="16">
        <v>104.99459411739167</v>
      </c>
      <c r="B3926" s="15">
        <v>73.973144973371063</v>
      </c>
      <c r="C3926" s="15">
        <v>132.79810056488941</v>
      </c>
      <c r="D3926" s="15">
        <v>126.70303610298674</v>
      </c>
      <c r="E3926" s="15"/>
    </row>
    <row r="3927" spans="1:5" ht="15.75">
      <c r="A3927" s="16">
        <v>106.76671609110713</v>
      </c>
      <c r="B3927" s="15">
        <v>115.91308413753723</v>
      </c>
      <c r="C3927" s="15">
        <v>106.81938282801298</v>
      </c>
      <c r="D3927" s="15">
        <v>81.014376223185991</v>
      </c>
      <c r="E3927" s="15"/>
    </row>
    <row r="3928" spans="1:5" ht="15.75">
      <c r="A3928" s="16">
        <v>92.849466151625393</v>
      </c>
      <c r="B3928" s="15">
        <v>96.713377641157194</v>
      </c>
      <c r="C3928" s="15">
        <v>145.07738061687405</v>
      </c>
      <c r="D3928" s="15">
        <v>56.022745889924863</v>
      </c>
      <c r="E3928" s="15"/>
    </row>
    <row r="3929" spans="1:5" ht="15.75">
      <c r="A3929" s="16">
        <v>95.773333585560749</v>
      </c>
      <c r="B3929" s="15">
        <v>101.70212341802767</v>
      </c>
      <c r="C3929" s="15">
        <v>103.50080914245154</v>
      </c>
      <c r="D3929" s="15">
        <v>66.352315976365617</v>
      </c>
      <c r="E3929" s="15"/>
    </row>
    <row r="3930" spans="1:5" ht="15.75">
      <c r="A3930" s="16">
        <v>112.47631588182685</v>
      </c>
      <c r="B3930" s="15">
        <v>109.9896950908942</v>
      </c>
      <c r="C3930" s="15">
        <v>137.30038753781173</v>
      </c>
      <c r="D3930" s="15">
        <v>96.474718085607947</v>
      </c>
      <c r="E3930" s="15"/>
    </row>
    <row r="3931" spans="1:5" ht="15.75">
      <c r="A3931" s="16">
        <v>107.99762350743549</v>
      </c>
      <c r="B3931" s="15">
        <v>96.203166343605062</v>
      </c>
      <c r="C3931" s="15">
        <v>135.07130986923812</v>
      </c>
      <c r="D3931" s="15">
        <v>74.963496944468488</v>
      </c>
      <c r="E3931" s="15"/>
    </row>
    <row r="3932" spans="1:5" ht="15.75">
      <c r="A3932" s="16">
        <v>123.21312263629238</v>
      </c>
      <c r="B3932" s="15">
        <v>107.40364721690412</v>
      </c>
      <c r="C3932" s="15">
        <v>139.6919449751465</v>
      </c>
      <c r="D3932" s="15">
        <v>91.878686680394139</v>
      </c>
      <c r="E3932" s="15"/>
    </row>
    <row r="3933" spans="1:5" ht="15.75">
      <c r="A3933" s="16">
        <v>118.97437493792609</v>
      </c>
      <c r="B3933" s="15">
        <v>113.35860670559441</v>
      </c>
      <c r="C3933" s="15">
        <v>118.95622969956889</v>
      </c>
      <c r="D3933" s="15">
        <v>98.215295288559901</v>
      </c>
      <c r="E3933" s="15"/>
    </row>
    <row r="3934" spans="1:5" ht="15.75">
      <c r="A3934" s="16">
        <v>113.9381324369765</v>
      </c>
      <c r="B3934" s="15">
        <v>98.262803877821625</v>
      </c>
      <c r="C3934" s="15">
        <v>140.34126535239579</v>
      </c>
      <c r="D3934" s="15">
        <v>95.310763926397613</v>
      </c>
      <c r="E3934" s="15"/>
    </row>
    <row r="3935" spans="1:5" ht="15.75">
      <c r="A3935" s="16">
        <v>95.202387651914933</v>
      </c>
      <c r="B3935" s="15">
        <v>111.33777795729429</v>
      </c>
      <c r="C3935" s="15">
        <v>114.2675778188277</v>
      </c>
      <c r="D3935" s="15">
        <v>66.513149376737601</v>
      </c>
      <c r="E3935" s="15"/>
    </row>
    <row r="3936" spans="1:5" ht="15.75">
      <c r="A3936" s="16">
        <v>89.31015843695036</v>
      </c>
      <c r="B3936" s="15">
        <v>102.68900690915075</v>
      </c>
      <c r="C3936" s="15">
        <v>128.58400161497343</v>
      </c>
      <c r="D3936" s="15">
        <v>69.489504564819526</v>
      </c>
      <c r="E3936" s="15"/>
    </row>
    <row r="3937" spans="1:5" ht="15.75">
      <c r="A3937" s="16">
        <v>100.10306230763035</v>
      </c>
      <c r="B3937" s="15">
        <v>67.618516656301608</v>
      </c>
      <c r="C3937" s="15">
        <v>99.44046514607976</v>
      </c>
      <c r="D3937" s="15">
        <v>62.784737969229809</v>
      </c>
      <c r="E3937" s="15"/>
    </row>
    <row r="3938" spans="1:5" ht="15.75">
      <c r="A3938" s="16">
        <v>109.24297119769335</v>
      </c>
      <c r="B3938" s="15">
        <v>101.05475464900451</v>
      </c>
      <c r="C3938" s="15">
        <v>110.60022915444847</v>
      </c>
      <c r="D3938" s="15">
        <v>127.77768057785579</v>
      </c>
      <c r="E3938" s="15"/>
    </row>
    <row r="3939" spans="1:5" ht="15.75">
      <c r="A3939" s="16">
        <v>97.831325805549341</v>
      </c>
      <c r="B3939" s="15">
        <v>97.352021455384374</v>
      </c>
      <c r="C3939" s="15">
        <v>140.62784718098555</v>
      </c>
      <c r="D3939" s="15">
        <v>134.44814401262875</v>
      </c>
      <c r="E3939" s="15"/>
    </row>
    <row r="3940" spans="1:5" ht="15.75">
      <c r="A3940" s="16">
        <v>97.476058271985266</v>
      </c>
      <c r="B3940" s="15">
        <v>104.05021370445979</v>
      </c>
      <c r="C3940" s="15">
        <v>130.10097171761572</v>
      </c>
      <c r="D3940" s="15">
        <v>76.198253948581396</v>
      </c>
      <c r="E3940" s="15"/>
    </row>
    <row r="3941" spans="1:5" ht="15.75">
      <c r="A3941" s="16">
        <v>74.704884249575798</v>
      </c>
      <c r="B3941" s="15">
        <v>100.12383538555127</v>
      </c>
      <c r="C3941" s="15">
        <v>154.07138653262678</v>
      </c>
      <c r="D3941" s="15">
        <v>121.95509404640461</v>
      </c>
      <c r="E3941" s="15"/>
    </row>
    <row r="3942" spans="1:5" ht="15.75">
      <c r="A3942" s="16">
        <v>92.945805800019343</v>
      </c>
      <c r="B3942" s="15">
        <v>78.842500015502992</v>
      </c>
      <c r="C3942" s="15">
        <v>145.15826577005555</v>
      </c>
      <c r="D3942" s="15">
        <v>42.968693853430295</v>
      </c>
      <c r="E3942" s="15"/>
    </row>
    <row r="3943" spans="1:5" ht="15.75">
      <c r="A3943" s="16">
        <v>104.63929488506665</v>
      </c>
      <c r="B3943" s="15">
        <v>100.18487042916604</v>
      </c>
      <c r="C3943" s="15">
        <v>107.98232003094768</v>
      </c>
      <c r="D3943" s="15">
        <v>70.623101790579312</v>
      </c>
      <c r="E3943" s="15"/>
    </row>
    <row r="3944" spans="1:5" ht="15.75">
      <c r="A3944" s="16">
        <v>111.18894625551548</v>
      </c>
      <c r="B3944" s="15">
        <v>114.9344816111352</v>
      </c>
      <c r="C3944" s="15">
        <v>137.16935192312576</v>
      </c>
      <c r="D3944" s="15">
        <v>78.604179196167934</v>
      </c>
      <c r="E3944" s="15"/>
    </row>
    <row r="3945" spans="1:5" ht="15.75">
      <c r="A3945" s="16">
        <v>111.18314160606815</v>
      </c>
      <c r="B3945" s="15">
        <v>105.82184591897317</v>
      </c>
      <c r="C3945" s="15">
        <v>144.78240960952462</v>
      </c>
      <c r="D3945" s="15">
        <v>85.933303738988798</v>
      </c>
      <c r="E3945" s="15"/>
    </row>
    <row r="3946" spans="1:5" ht="15.75">
      <c r="A3946" s="16">
        <v>86.848344163831825</v>
      </c>
      <c r="B3946" s="15">
        <v>101.47965515660076</v>
      </c>
      <c r="C3946" s="15">
        <v>119.23554201286493</v>
      </c>
      <c r="D3946" s="15">
        <v>109.25581940450115</v>
      </c>
      <c r="E3946" s="15"/>
    </row>
    <row r="3947" spans="1:5" ht="15.75">
      <c r="A3947" s="16">
        <v>104.55143634388833</v>
      </c>
      <c r="B3947" s="15">
        <v>103.3088851260743</v>
      </c>
      <c r="C3947" s="15">
        <v>140.65305188268553</v>
      </c>
      <c r="D3947" s="15">
        <v>80.283491776361871</v>
      </c>
      <c r="E3947" s="15"/>
    </row>
    <row r="3948" spans="1:5" ht="15.75">
      <c r="A3948" s="16">
        <v>92.446934098694555</v>
      </c>
      <c r="B3948" s="15">
        <v>101.26718528744618</v>
      </c>
      <c r="C3948" s="15">
        <v>93.526607041758325</v>
      </c>
      <c r="D3948" s="15">
        <v>80.628021880505685</v>
      </c>
      <c r="E3948" s="15"/>
    </row>
    <row r="3949" spans="1:5" ht="15.75">
      <c r="A3949" s="16">
        <v>93.216751136998255</v>
      </c>
      <c r="B3949" s="15">
        <v>113.58831817611872</v>
      </c>
      <c r="C3949" s="15">
        <v>136.43900317482007</v>
      </c>
      <c r="D3949" s="15">
        <v>93.25714513727803</v>
      </c>
      <c r="E3949" s="15"/>
    </row>
    <row r="3950" spans="1:5" ht="15.75">
      <c r="A3950" s="16">
        <v>92.319810138099001</v>
      </c>
      <c r="B3950" s="15">
        <v>90.989523817205509</v>
      </c>
      <c r="C3950" s="15">
        <v>117.24988500760105</v>
      </c>
      <c r="D3950" s="15">
        <v>92.84318560188467</v>
      </c>
      <c r="E3950" s="15"/>
    </row>
    <row r="3951" spans="1:5" ht="15.75">
      <c r="A3951" s="16">
        <v>110.44893343177478</v>
      </c>
      <c r="B3951" s="15">
        <v>107.13145191801345</v>
      </c>
      <c r="C3951" s="15">
        <v>127.3881611332456</v>
      </c>
      <c r="D3951" s="15">
        <v>82.616434025317176</v>
      </c>
      <c r="E3951" s="15"/>
    </row>
    <row r="3952" spans="1:5" ht="15.75">
      <c r="A3952" s="16">
        <v>94.366708541917887</v>
      </c>
      <c r="B3952" s="15">
        <v>95.456060932326636</v>
      </c>
      <c r="C3952" s="15">
        <v>107.48379217836259</v>
      </c>
      <c r="D3952" s="15">
        <v>123.41097323537156</v>
      </c>
      <c r="E3952" s="15"/>
    </row>
    <row r="3953" spans="1:5" ht="15.75">
      <c r="A3953" s="16">
        <v>109.95357690976562</v>
      </c>
      <c r="B3953" s="15">
        <v>128.0596062120253</v>
      </c>
      <c r="C3953" s="15">
        <v>134.57239832127357</v>
      </c>
      <c r="D3953" s="15">
        <v>136.031782728287</v>
      </c>
      <c r="E3953" s="15"/>
    </row>
    <row r="3954" spans="1:5" ht="15.75">
      <c r="A3954" s="16">
        <v>98.293012267396307</v>
      </c>
      <c r="B3954" s="15">
        <v>98.932910661380902</v>
      </c>
      <c r="C3954" s="15">
        <v>143.14387192576419</v>
      </c>
      <c r="D3954" s="15">
        <v>81.595234030010033</v>
      </c>
      <c r="E3954" s="15"/>
    </row>
    <row r="3955" spans="1:5" ht="15.75">
      <c r="A3955" s="16">
        <v>99.446927236704141</v>
      </c>
      <c r="B3955" s="15">
        <v>98.229629529305384</v>
      </c>
      <c r="C3955" s="15">
        <v>119.95431366984235</v>
      </c>
      <c r="D3955" s="15">
        <v>83.202024656463891</v>
      </c>
      <c r="E3955" s="15"/>
    </row>
    <row r="3956" spans="1:5" ht="15.75">
      <c r="A3956" s="16">
        <v>105.71371338267568</v>
      </c>
      <c r="B3956" s="15">
        <v>66.680671671127811</v>
      </c>
      <c r="C3956" s="15">
        <v>119.14191974594814</v>
      </c>
      <c r="D3956" s="15">
        <v>76.689294527403717</v>
      </c>
      <c r="E3956" s="15"/>
    </row>
    <row r="3957" spans="1:5" ht="15.75">
      <c r="A3957" s="16">
        <v>114.65580578792469</v>
      </c>
      <c r="B3957" s="15">
        <v>99.036261120096469</v>
      </c>
      <c r="C3957" s="15">
        <v>146.49661606157451</v>
      </c>
      <c r="D3957" s="15">
        <v>82.402609501349389</v>
      </c>
      <c r="E3957" s="15"/>
    </row>
    <row r="3958" spans="1:5" ht="15.75">
      <c r="A3958" s="16">
        <v>90.72766263375911</v>
      </c>
      <c r="B3958" s="15">
        <v>120.36749466361698</v>
      </c>
      <c r="C3958" s="15">
        <v>100.92153366097136</v>
      </c>
      <c r="D3958" s="15">
        <v>83.691410033486591</v>
      </c>
      <c r="E3958" s="15"/>
    </row>
    <row r="3959" spans="1:5" ht="15.75">
      <c r="A3959" s="16">
        <v>107.26949728013437</v>
      </c>
      <c r="B3959" s="15">
        <v>106.69236473379442</v>
      </c>
      <c r="C3959" s="15">
        <v>164.19209387010483</v>
      </c>
      <c r="D3959" s="15">
        <v>71.232268649515618</v>
      </c>
      <c r="E3959" s="15"/>
    </row>
    <row r="3960" spans="1:5" ht="15.75">
      <c r="A3960" s="16">
        <v>104.39196391280916</v>
      </c>
      <c r="B3960" s="15">
        <v>78.21110096032271</v>
      </c>
      <c r="C3960" s="15">
        <v>120.96241194308845</v>
      </c>
      <c r="D3960" s="15">
        <v>54.633614087782689</v>
      </c>
      <c r="E3960" s="15"/>
    </row>
    <row r="3961" spans="1:5" ht="15.75">
      <c r="A3961" s="16">
        <v>105.37401655628855</v>
      </c>
      <c r="B3961" s="15">
        <v>137.36188363950532</v>
      </c>
      <c r="C3961" s="15">
        <v>119.0650869655542</v>
      </c>
      <c r="D3961" s="15">
        <v>96.151908815932075</v>
      </c>
      <c r="E3961" s="15"/>
    </row>
    <row r="3962" spans="1:5" ht="15.75">
      <c r="A3962" s="16">
        <v>108.64033470878667</v>
      </c>
      <c r="B3962" s="15">
        <v>97.425607638888323</v>
      </c>
      <c r="C3962" s="15">
        <v>121.14560240406149</v>
      </c>
      <c r="D3962" s="15">
        <v>94.73310023859085</v>
      </c>
      <c r="E3962" s="15"/>
    </row>
    <row r="3963" spans="1:5" ht="15.75">
      <c r="A3963" s="16">
        <v>90.186258038079359</v>
      </c>
      <c r="B3963" s="15">
        <v>119.97832880385886</v>
      </c>
      <c r="C3963" s="15">
        <v>96.373098283100944</v>
      </c>
      <c r="D3963" s="15">
        <v>80.551646020870749</v>
      </c>
      <c r="E3963" s="15"/>
    </row>
    <row r="3964" spans="1:5" ht="15.75">
      <c r="A3964" s="16">
        <v>98.490917589037963</v>
      </c>
      <c r="B3964" s="15">
        <v>68.345254175062564</v>
      </c>
      <c r="C3964" s="15">
        <v>160.45573004104199</v>
      </c>
      <c r="D3964" s="15">
        <v>116.08255493079014</v>
      </c>
      <c r="E3964" s="15"/>
    </row>
    <row r="3965" spans="1:5" ht="15.75">
      <c r="A3965" s="16">
        <v>106.83637825736128</v>
      </c>
      <c r="B3965" s="15">
        <v>138.44440965872309</v>
      </c>
      <c r="C3965" s="15">
        <v>152.6331035922567</v>
      </c>
      <c r="D3965" s="15">
        <v>97.619648853543595</v>
      </c>
      <c r="E3965" s="15"/>
    </row>
    <row r="3966" spans="1:5" ht="15.75">
      <c r="A3966" s="16">
        <v>82.850296665532142</v>
      </c>
      <c r="B3966" s="15">
        <v>101.45263925580252</v>
      </c>
      <c r="C3966" s="15">
        <v>114.77220970784288</v>
      </c>
      <c r="D3966" s="15">
        <v>90.789804351663861</v>
      </c>
      <c r="E3966" s="15"/>
    </row>
    <row r="3967" spans="1:5" ht="15.75">
      <c r="A3967" s="16">
        <v>107.81447808074631</v>
      </c>
      <c r="B3967" s="15">
        <v>116.96066493803983</v>
      </c>
      <c r="C3967" s="15">
        <v>94.626753552410037</v>
      </c>
      <c r="D3967" s="15">
        <v>97.373715815967898</v>
      </c>
      <c r="E3967" s="15"/>
    </row>
    <row r="3968" spans="1:5" ht="15.75">
      <c r="A3968" s="16">
        <v>85.173295978427177</v>
      </c>
      <c r="B3968" s="15">
        <v>112.54707230449981</v>
      </c>
      <c r="C3968" s="15">
        <v>90.509163127484271</v>
      </c>
      <c r="D3968" s="15">
        <v>67.427965384700883</v>
      </c>
      <c r="E3968" s="15"/>
    </row>
    <row r="3969" spans="1:5" ht="15.75">
      <c r="A3969" s="16">
        <v>109.94398554686882</v>
      </c>
      <c r="B3969" s="15">
        <v>86.148324655005126</v>
      </c>
      <c r="C3969" s="15">
        <v>141.55635534723956</v>
      </c>
      <c r="D3969" s="15">
        <v>68.663546460334146</v>
      </c>
      <c r="E3969" s="15"/>
    </row>
    <row r="3970" spans="1:5" ht="15.75">
      <c r="A3970" s="16">
        <v>89.820996486372451</v>
      </c>
      <c r="B3970" s="15">
        <v>84.978432139996585</v>
      </c>
      <c r="C3970" s="15">
        <v>145.39981107396329</v>
      </c>
      <c r="D3970" s="15">
        <v>74.00461624843615</v>
      </c>
      <c r="E3970" s="15"/>
    </row>
    <row r="3971" spans="1:5" ht="15.75">
      <c r="A3971" s="16">
        <v>105.46392561409448</v>
      </c>
      <c r="B3971" s="15">
        <v>85.764125811840586</v>
      </c>
      <c r="C3971" s="15">
        <v>113.85387903582114</v>
      </c>
      <c r="D3971" s="15">
        <v>87.000997137357672</v>
      </c>
      <c r="E3971" s="15"/>
    </row>
    <row r="3972" spans="1:5" ht="15.75">
      <c r="A3972" s="16">
        <v>103.60572404301251</v>
      </c>
      <c r="B3972" s="15">
        <v>105.77511589560231</v>
      </c>
      <c r="C3972" s="15">
        <v>109.01541692840624</v>
      </c>
      <c r="D3972" s="15">
        <v>96.058867501375289</v>
      </c>
      <c r="E3972" s="15"/>
    </row>
    <row r="3973" spans="1:5" ht="15.75">
      <c r="A3973" s="16">
        <v>95.397999540443834</v>
      </c>
      <c r="B3973" s="15">
        <v>86.04755641997599</v>
      </c>
      <c r="C3973" s="15">
        <v>96.829990028032853</v>
      </c>
      <c r="D3973" s="15">
        <v>90.852511506744804</v>
      </c>
      <c r="E3973" s="15"/>
    </row>
    <row r="3974" spans="1:5" ht="15.75">
      <c r="A3974" s="16">
        <v>119.55300782745439</v>
      </c>
      <c r="B3974" s="15">
        <v>124.82273184585893</v>
      </c>
      <c r="C3974" s="15">
        <v>128.27809952643179</v>
      </c>
      <c r="D3974" s="15">
        <v>109.96571118301404</v>
      </c>
      <c r="E3974" s="15"/>
    </row>
    <row r="3975" spans="1:5" ht="15.75">
      <c r="A3975" s="16">
        <v>106.13501636323122</v>
      </c>
      <c r="B3975" s="15">
        <v>93.263735500818257</v>
      </c>
      <c r="C3975" s="15">
        <v>120.74874795309256</v>
      </c>
      <c r="D3975" s="15">
        <v>54.253750398095235</v>
      </c>
      <c r="E3975" s="15"/>
    </row>
    <row r="3976" spans="1:5" ht="15.75">
      <c r="A3976" s="16">
        <v>97.665856521280148</v>
      </c>
      <c r="B3976" s="15">
        <v>112.86892490284686</v>
      </c>
      <c r="C3976" s="15">
        <v>123.61048947651057</v>
      </c>
      <c r="D3976" s="15">
        <v>109.08457889892134</v>
      </c>
      <c r="E3976" s="15"/>
    </row>
    <row r="3977" spans="1:5" ht="15.75">
      <c r="A3977" s="16">
        <v>90.291192999194436</v>
      </c>
      <c r="B3977" s="15">
        <v>95.376283158094566</v>
      </c>
      <c r="C3977" s="15">
        <v>80.337783358777415</v>
      </c>
      <c r="D3977" s="15">
        <v>57.106612460620454</v>
      </c>
      <c r="E3977" s="15"/>
    </row>
    <row r="3978" spans="1:5" ht="15.75">
      <c r="A3978" s="16">
        <v>90.47320970478836</v>
      </c>
      <c r="B3978" s="15">
        <v>106.48514600254657</v>
      </c>
      <c r="C3978" s="15">
        <v>118.07849125995631</v>
      </c>
      <c r="D3978" s="15">
        <v>56.081546438980467</v>
      </c>
      <c r="E3978" s="15"/>
    </row>
    <row r="3979" spans="1:5" ht="15.75">
      <c r="A3979" s="16">
        <v>83.277570890948027</v>
      </c>
      <c r="B3979" s="15">
        <v>116.40398653907482</v>
      </c>
      <c r="C3979" s="15">
        <v>140.1558717965429</v>
      </c>
      <c r="D3979" s="15">
        <v>118.86150375716511</v>
      </c>
      <c r="E3979" s="15"/>
    </row>
    <row r="3980" spans="1:5" ht="15.75">
      <c r="A3980" s="16">
        <v>91.363992558319751</v>
      </c>
      <c r="B3980" s="15">
        <v>117.41555993646671</v>
      </c>
      <c r="C3980" s="15">
        <v>119.36906287753004</v>
      </c>
      <c r="D3980" s="15">
        <v>111.39100144521876</v>
      </c>
      <c r="E3980" s="15"/>
    </row>
    <row r="3981" spans="1:5" ht="15.75">
      <c r="A3981" s="16">
        <v>101.70711400943446</v>
      </c>
      <c r="B3981" s="15">
        <v>94.641951859648543</v>
      </c>
      <c r="C3981" s="15">
        <v>120.76236687844357</v>
      </c>
      <c r="D3981" s="15">
        <v>64.510064050870142</v>
      </c>
      <c r="E3981" s="15"/>
    </row>
    <row r="3982" spans="1:5" ht="15.75">
      <c r="A3982" s="16">
        <v>105.48298082546239</v>
      </c>
      <c r="B3982" s="15">
        <v>119.12707009574888</v>
      </c>
      <c r="C3982" s="15">
        <v>106.11410700781789</v>
      </c>
      <c r="D3982" s="15">
        <v>101.08516000784675</v>
      </c>
      <c r="E3982" s="15"/>
    </row>
    <row r="3983" spans="1:5" ht="15.75">
      <c r="A3983" s="16">
        <v>94.440909745890167</v>
      </c>
      <c r="B3983" s="15">
        <v>108.14369943159932</v>
      </c>
      <c r="C3983" s="15">
        <v>93.468427281868571</v>
      </c>
      <c r="D3983" s="15">
        <v>82.402561863324308</v>
      </c>
      <c r="E3983" s="15"/>
    </row>
    <row r="3984" spans="1:5" ht="15.75">
      <c r="A3984" s="16">
        <v>111.90589759889349</v>
      </c>
      <c r="B3984" s="15">
        <v>114.6419066987562</v>
      </c>
      <c r="C3984" s="15">
        <v>121.74464972142687</v>
      </c>
      <c r="D3984" s="15">
        <v>123.94062626490268</v>
      </c>
      <c r="E3984" s="15"/>
    </row>
    <row r="3985" spans="1:5" ht="15.75">
      <c r="A3985" s="16">
        <v>115.07816943964713</v>
      </c>
      <c r="B3985" s="15">
        <v>98.958411882568953</v>
      </c>
      <c r="C3985" s="15">
        <v>124.22483086729699</v>
      </c>
      <c r="D3985" s="15">
        <v>85.158795867477011</v>
      </c>
      <c r="E3985" s="15"/>
    </row>
    <row r="3986" spans="1:5" ht="15.75">
      <c r="A3986" s="16">
        <v>105.45995955175727</v>
      </c>
      <c r="B3986" s="15">
        <v>108.07873239358514</v>
      </c>
      <c r="C3986" s="15">
        <v>160.37899479261455</v>
      </c>
      <c r="D3986" s="15">
        <v>78.344277020340769</v>
      </c>
      <c r="E3986" s="15"/>
    </row>
    <row r="3987" spans="1:5" ht="15.75">
      <c r="A3987" s="16">
        <v>105.61208308175765</v>
      </c>
      <c r="B3987" s="15">
        <v>76.326794799547315</v>
      </c>
      <c r="C3987" s="15">
        <v>135.46489680118725</v>
      </c>
      <c r="D3987" s="15">
        <v>102.8614131026643</v>
      </c>
      <c r="E3987" s="15"/>
    </row>
    <row r="3988" spans="1:5" ht="15.75">
      <c r="A3988" s="16">
        <v>107.69428405476447</v>
      </c>
      <c r="B3988" s="15">
        <v>108.8418373537138</v>
      </c>
      <c r="C3988" s="15">
        <v>135.27905023787525</v>
      </c>
      <c r="D3988" s="15">
        <v>87.502407827690831</v>
      </c>
      <c r="E3988" s="15"/>
    </row>
    <row r="3989" spans="1:5" ht="15.75">
      <c r="A3989" s="16">
        <v>86.616999019986451</v>
      </c>
      <c r="B3989" s="15">
        <v>78.939149609402648</v>
      </c>
      <c r="C3989" s="15">
        <v>128.12946151581741</v>
      </c>
      <c r="D3989" s="15">
        <v>102.8450980386765</v>
      </c>
      <c r="E3989" s="15"/>
    </row>
    <row r="3990" spans="1:5" ht="15.75">
      <c r="A3990" s="16">
        <v>99.162510739751042</v>
      </c>
      <c r="B3990" s="15">
        <v>122.40237350804364</v>
      </c>
      <c r="C3990" s="15">
        <v>157.45162197769105</v>
      </c>
      <c r="D3990" s="15">
        <v>102.37508636575967</v>
      </c>
      <c r="E3990" s="15"/>
    </row>
    <row r="3991" spans="1:5" ht="15.75">
      <c r="A3991" s="16">
        <v>97.643756251250124</v>
      </c>
      <c r="B3991" s="15">
        <v>115.33256659331528</v>
      </c>
      <c r="C3991" s="15">
        <v>129.68496884577121</v>
      </c>
      <c r="D3991" s="15">
        <v>115.39251556155818</v>
      </c>
      <c r="E3991" s="15"/>
    </row>
    <row r="3992" spans="1:5" ht="15.75">
      <c r="A3992" s="16">
        <v>95.626811477904994</v>
      </c>
      <c r="B3992" s="15">
        <v>88.942451270730771</v>
      </c>
      <c r="C3992" s="15">
        <v>122.3713262926708</v>
      </c>
      <c r="D3992" s="15">
        <v>140.50194495590631</v>
      </c>
      <c r="E3992" s="15"/>
    </row>
    <row r="3993" spans="1:5" ht="15.75">
      <c r="A3993" s="16">
        <v>95.648218005726449</v>
      </c>
      <c r="B3993" s="15">
        <v>117.19316344451727</v>
      </c>
      <c r="C3993" s="15">
        <v>130.01319283401926</v>
      </c>
      <c r="D3993" s="15">
        <v>88.924238563271274</v>
      </c>
      <c r="E3993" s="15"/>
    </row>
    <row r="3994" spans="1:5" ht="15.75">
      <c r="A3994" s="16">
        <v>96.717340520888229</v>
      </c>
      <c r="B3994" s="15">
        <v>105.60140600063619</v>
      </c>
      <c r="C3994" s="15">
        <v>120.53888916560709</v>
      </c>
      <c r="D3994" s="15">
        <v>110.62767636054218</v>
      </c>
      <c r="E3994" s="15"/>
    </row>
    <row r="3995" spans="1:5" ht="15.75">
      <c r="A3995" s="16">
        <v>105.97240375466868</v>
      </c>
      <c r="B3995" s="15">
        <v>95.708101959621672</v>
      </c>
      <c r="C3995" s="15">
        <v>113.54670925013579</v>
      </c>
      <c r="D3995" s="15">
        <v>115.17255148186791</v>
      </c>
      <c r="E3995" s="15"/>
    </row>
    <row r="3996" spans="1:5" ht="15.75">
      <c r="A3996" s="16">
        <v>97.505702808496153</v>
      </c>
      <c r="B3996" s="15">
        <v>93.235706662005668</v>
      </c>
      <c r="C3996" s="15">
        <v>153.14199433598787</v>
      </c>
      <c r="D3996" s="15">
        <v>76.709990878987355</v>
      </c>
      <c r="E3996" s="15"/>
    </row>
    <row r="3997" spans="1:5" ht="15.75">
      <c r="A3997" s="16">
        <v>97.09909606329461</v>
      </c>
      <c r="B3997" s="15">
        <v>104.48387988382137</v>
      </c>
      <c r="C3997" s="15">
        <v>138.26844612368063</v>
      </c>
      <c r="D3997" s="15">
        <v>97.475490433146206</v>
      </c>
      <c r="E3997" s="15"/>
    </row>
    <row r="3998" spans="1:5" ht="15.75">
      <c r="A3998" s="16">
        <v>90.959610147967851</v>
      </c>
      <c r="B3998" s="15">
        <v>106.9141661648473</v>
      </c>
      <c r="C3998" s="15">
        <v>124.39696492453436</v>
      </c>
      <c r="D3998" s="15">
        <v>96.711808285709822</v>
      </c>
      <c r="E3998" s="15"/>
    </row>
    <row r="3999" spans="1:5" ht="15.75">
      <c r="A3999" s="16">
        <v>88.282339685611078</v>
      </c>
      <c r="B3999" s="15">
        <v>115.70483393621203</v>
      </c>
      <c r="C3999" s="15">
        <v>95.388224193845872</v>
      </c>
      <c r="D3999" s="15">
        <v>85.634835051740765</v>
      </c>
      <c r="E3999" s="15"/>
    </row>
    <row r="4000" spans="1:5" ht="15.75">
      <c r="A4000" s="16">
        <v>101.71678513439133</v>
      </c>
      <c r="B4000" s="15">
        <v>116.43729316970166</v>
      </c>
      <c r="C4000" s="15">
        <v>117.7254690132429</v>
      </c>
      <c r="D4000" s="15">
        <v>107.34179783717082</v>
      </c>
      <c r="E4000" s="15"/>
    </row>
    <row r="4001" spans="1:5" ht="15.75">
      <c r="A4001" s="16">
        <v>94.821929558582951</v>
      </c>
      <c r="B4001" s="15">
        <v>107.27289485860183</v>
      </c>
      <c r="C4001" s="15">
        <v>90.619403838394419</v>
      </c>
      <c r="D4001" s="15">
        <v>77.410319365304758</v>
      </c>
      <c r="E4001" s="15"/>
    </row>
    <row r="4002" spans="1:5" ht="15.75">
      <c r="A4002" s="16">
        <v>92.145366348040625</v>
      </c>
      <c r="B4002" s="15">
        <v>131.0775918913464</v>
      </c>
      <c r="C4002" s="15">
        <v>139.82283698456968</v>
      </c>
      <c r="D4002" s="15">
        <v>125.5588615872</v>
      </c>
      <c r="E4002" s="15"/>
    </row>
    <row r="4003" spans="1:5" ht="15.75">
      <c r="A4003" s="16">
        <v>104.17303239311195</v>
      </c>
      <c r="B4003" s="15">
        <v>119.69693730836752</v>
      </c>
      <c r="C4003" s="15">
        <v>145.40052066678868</v>
      </c>
      <c r="D4003" s="15">
        <v>67.893619042143882</v>
      </c>
      <c r="E4003" s="15"/>
    </row>
    <row r="4004" spans="1:5" ht="15.75">
      <c r="A4004" s="16">
        <v>114.52909842151939</v>
      </c>
      <c r="B4004" s="15">
        <v>91.462618444160171</v>
      </c>
      <c r="C4004" s="15">
        <v>151.15438463221267</v>
      </c>
      <c r="D4004" s="15">
        <v>111.19022206484033</v>
      </c>
      <c r="E4004" s="15"/>
    </row>
    <row r="4005" spans="1:5" ht="15.75">
      <c r="A4005" s="16">
        <v>85.676815436789866</v>
      </c>
      <c r="B4005" s="15">
        <v>118.1636608374447</v>
      </c>
      <c r="C4005" s="15">
        <v>127.87878597519011</v>
      </c>
      <c r="D4005" s="15">
        <v>89.898270504397715</v>
      </c>
      <c r="E4005" s="15"/>
    </row>
    <row r="4006" spans="1:5" ht="15.75">
      <c r="A4006" s="16">
        <v>104.9937021157973</v>
      </c>
      <c r="B4006" s="15">
        <v>94.920506453354392</v>
      </c>
      <c r="C4006" s="15">
        <v>103.93594736806335</v>
      </c>
      <c r="D4006" s="15">
        <v>95.673751589322364</v>
      </c>
      <c r="E4006" s="15"/>
    </row>
    <row r="4007" spans="1:5" ht="15.75">
      <c r="A4007" s="16">
        <v>106.86282821908435</v>
      </c>
      <c r="B4007" s="15">
        <v>100.49869964311711</v>
      </c>
      <c r="C4007" s="15">
        <v>108.23534313448704</v>
      </c>
      <c r="D4007" s="15">
        <v>80.654769956856853</v>
      </c>
      <c r="E4007" s="15"/>
    </row>
    <row r="4008" spans="1:5" ht="15.75">
      <c r="A4008" s="16">
        <v>85.682826636889331</v>
      </c>
      <c r="B4008" s="15">
        <v>83.535848759345299</v>
      </c>
      <c r="C4008" s="15">
        <v>123.00167484867188</v>
      </c>
      <c r="D4008" s="15">
        <v>83.696051174973718</v>
      </c>
      <c r="E4008" s="15"/>
    </row>
    <row r="4009" spans="1:5" ht="15.75">
      <c r="A4009" s="16">
        <v>76.750881241258639</v>
      </c>
      <c r="B4009" s="15">
        <v>126.50186273896793</v>
      </c>
      <c r="C4009" s="15">
        <v>139.07621265787498</v>
      </c>
      <c r="D4009" s="15">
        <v>94.76639592771221</v>
      </c>
      <c r="E4009" s="15"/>
    </row>
    <row r="4010" spans="1:5" ht="15.75">
      <c r="A4010" s="16">
        <v>89.626269569555461</v>
      </c>
      <c r="B4010" s="15">
        <v>97.793239115566166</v>
      </c>
      <c r="C4010" s="15">
        <v>129.39730174503552</v>
      </c>
      <c r="D4010" s="15">
        <v>62.807737976220324</v>
      </c>
      <c r="E4010" s="15"/>
    </row>
    <row r="4011" spans="1:5" ht="15.75">
      <c r="A4011" s="16">
        <v>115.91823380201163</v>
      </c>
      <c r="B4011" s="15">
        <v>104.76164505755605</v>
      </c>
      <c r="C4011" s="15">
        <v>122.56755957282053</v>
      </c>
      <c r="D4011" s="15">
        <v>80.712436747012362</v>
      </c>
      <c r="E4011" s="15"/>
    </row>
    <row r="4012" spans="1:5" ht="15.75">
      <c r="A4012" s="16">
        <v>96.745356315699382</v>
      </c>
      <c r="B4012" s="15">
        <v>107.68068679391831</v>
      </c>
      <c r="C4012" s="15">
        <v>115.36078962621445</v>
      </c>
      <c r="D4012" s="15">
        <v>64.37298543429506</v>
      </c>
      <c r="E4012" s="15"/>
    </row>
    <row r="4013" spans="1:5" ht="15.75">
      <c r="A4013" s="16">
        <v>106.61911806963644</v>
      </c>
      <c r="B4013" s="15">
        <v>109.71691533092667</v>
      </c>
      <c r="C4013" s="15">
        <v>126.48990696238229</v>
      </c>
      <c r="D4013" s="15">
        <v>83.74061773381527</v>
      </c>
      <c r="E4013" s="15"/>
    </row>
    <row r="4014" spans="1:5" ht="15.75">
      <c r="A4014" s="16">
        <v>107.23023470419548</v>
      </c>
      <c r="B4014" s="15">
        <v>82.888888361372892</v>
      </c>
      <c r="C4014" s="15">
        <v>107.43029323328415</v>
      </c>
      <c r="D4014" s="15">
        <v>102.4227022397838</v>
      </c>
      <c r="E4014" s="15"/>
    </row>
    <row r="4015" spans="1:5" ht="15.75">
      <c r="A4015" s="16">
        <v>103.44795611678705</v>
      </c>
      <c r="B4015" s="15">
        <v>87.647910405826224</v>
      </c>
      <c r="C4015" s="15">
        <v>121.46133379559956</v>
      </c>
      <c r="D4015" s="15">
        <v>100.5834065630097</v>
      </c>
      <c r="E4015" s="15"/>
    </row>
    <row r="4016" spans="1:5" ht="15.75">
      <c r="A4016" s="16">
        <v>92.932764184047301</v>
      </c>
      <c r="B4016" s="15">
        <v>88.071489216281407</v>
      </c>
      <c r="C4016" s="15">
        <v>157.50385863802876</v>
      </c>
      <c r="D4016" s="15">
        <v>116.72283648113648</v>
      </c>
      <c r="E4016" s="15"/>
    </row>
    <row r="4017" spans="1:5" ht="15.75">
      <c r="A4017" s="16">
        <v>109.04688450330582</v>
      </c>
      <c r="B4017" s="15">
        <v>87.407804199307293</v>
      </c>
      <c r="C4017" s="15">
        <v>125.05698869507</v>
      </c>
      <c r="D4017" s="15">
        <v>116.16554588539998</v>
      </c>
      <c r="E4017" s="15"/>
    </row>
    <row r="4018" spans="1:5" ht="15.75">
      <c r="A4018" s="16">
        <v>102.50455837414165</v>
      </c>
      <c r="B4018" s="15">
        <v>96.820699002057609</v>
      </c>
      <c r="C4018" s="15">
        <v>111.95832923355056</v>
      </c>
      <c r="D4018" s="15">
        <v>93.278480636064387</v>
      </c>
      <c r="E4018" s="15"/>
    </row>
    <row r="4019" spans="1:5" ht="15.75">
      <c r="A4019" s="16">
        <v>75.268640544925347</v>
      </c>
      <c r="B4019" s="15">
        <v>124.49859722085534</v>
      </c>
      <c r="C4019" s="15">
        <v>113.7867938283307</v>
      </c>
      <c r="D4019" s="15">
        <v>96.548834568727671</v>
      </c>
      <c r="E4019" s="15"/>
    </row>
    <row r="4020" spans="1:5" ht="15.75">
      <c r="A4020" s="16">
        <v>97.755221611868137</v>
      </c>
      <c r="B4020" s="15">
        <v>107.63167484913652</v>
      </c>
      <c r="C4020" s="15">
        <v>102.41807756634671</v>
      </c>
      <c r="D4020" s="15">
        <v>94.537602134016652</v>
      </c>
      <c r="E4020" s="15"/>
    </row>
    <row r="4021" spans="1:5" ht="15.75">
      <c r="A4021" s="16">
        <v>103.79785705067093</v>
      </c>
      <c r="B4021" s="15">
        <v>102.35092190581554</v>
      </c>
      <c r="C4021" s="15">
        <v>141.20168807926916</v>
      </c>
      <c r="D4021" s="15">
        <v>111.8979649098776</v>
      </c>
      <c r="E4021" s="15"/>
    </row>
    <row r="4022" spans="1:5" ht="15.75">
      <c r="A4022" s="16">
        <v>109.42170445844681</v>
      </c>
      <c r="B4022" s="15">
        <v>88.298353219278169</v>
      </c>
      <c r="C4022" s="15">
        <v>148.77154250070248</v>
      </c>
      <c r="D4022" s="15">
        <v>119.5532155854039</v>
      </c>
      <c r="E4022" s="15"/>
    </row>
    <row r="4023" spans="1:5" ht="15.75">
      <c r="A4023" s="16">
        <v>109.05525951168329</v>
      </c>
      <c r="B4023" s="15">
        <v>101.36375134934497</v>
      </c>
      <c r="C4023" s="15">
        <v>109.56342451905812</v>
      </c>
      <c r="D4023" s="15">
        <v>105.20945598415778</v>
      </c>
      <c r="E4023" s="15"/>
    </row>
    <row r="4024" spans="1:5" ht="15.75">
      <c r="A4024" s="16">
        <v>106.10491923038126</v>
      </c>
      <c r="B4024" s="15">
        <v>101.27748590853116</v>
      </c>
      <c r="C4024" s="15">
        <v>128.6249510065204</v>
      </c>
      <c r="D4024" s="15">
        <v>111.48440334813472</v>
      </c>
      <c r="E4024" s="15"/>
    </row>
    <row r="4025" spans="1:5" ht="15.75">
      <c r="A4025" s="16">
        <v>109.54274920835019</v>
      </c>
      <c r="B4025" s="15">
        <v>103.06353295425765</v>
      </c>
      <c r="C4025" s="15">
        <v>118.5756751557733</v>
      </c>
      <c r="D4025" s="15">
        <v>93.46059755208671</v>
      </c>
      <c r="E4025" s="15"/>
    </row>
    <row r="4026" spans="1:5" ht="15.75">
      <c r="A4026" s="16">
        <v>99.317189234290026</v>
      </c>
      <c r="B4026" s="15">
        <v>99.810437907740379</v>
      </c>
      <c r="C4026" s="15">
        <v>121.63692243351534</v>
      </c>
      <c r="D4026" s="15">
        <v>103.4600784779002</v>
      </c>
      <c r="E4026" s="15"/>
    </row>
    <row r="4027" spans="1:5" ht="15.75">
      <c r="A4027" s="16">
        <v>128.73727404144688</v>
      </c>
      <c r="B4027" s="15">
        <v>95.937742902299306</v>
      </c>
      <c r="C4027" s="15">
        <v>117.11476637404985</v>
      </c>
      <c r="D4027" s="15">
        <v>73.042942653279397</v>
      </c>
      <c r="E4027" s="15"/>
    </row>
    <row r="4028" spans="1:5" ht="15.75">
      <c r="A4028" s="16">
        <v>111.01568285358212</v>
      </c>
      <c r="B4028" s="15">
        <v>97.676261205128867</v>
      </c>
      <c r="C4028" s="15">
        <v>145.3075843950046</v>
      </c>
      <c r="D4028" s="15">
        <v>88.197224946844699</v>
      </c>
      <c r="E4028" s="15"/>
    </row>
    <row r="4029" spans="1:5" ht="15.75">
      <c r="A4029" s="16">
        <v>103.16429126280582</v>
      </c>
      <c r="B4029" s="15">
        <v>88.301503474389165</v>
      </c>
      <c r="C4029" s="15">
        <v>111.78442606010321</v>
      </c>
      <c r="D4029" s="15">
        <v>73.800997673521351</v>
      </c>
      <c r="E4029" s="15"/>
    </row>
    <row r="4030" spans="1:5" ht="15.75">
      <c r="A4030" s="16">
        <v>92.205088073632169</v>
      </c>
      <c r="B4030" s="15">
        <v>122.4126504967046</v>
      </c>
      <c r="C4030" s="15">
        <v>130.83681077373512</v>
      </c>
      <c r="D4030" s="15">
        <v>121.20170813878985</v>
      </c>
      <c r="E4030" s="15"/>
    </row>
    <row r="4031" spans="1:5" ht="15.75">
      <c r="A4031" s="16">
        <v>119.99097780660009</v>
      </c>
      <c r="B4031" s="15">
        <v>123.5062313941512</v>
      </c>
      <c r="C4031" s="15">
        <v>122.72284418648951</v>
      </c>
      <c r="D4031" s="15">
        <v>74.244783515842983</v>
      </c>
      <c r="E4031" s="15"/>
    </row>
    <row r="4032" spans="1:5" ht="15.75">
      <c r="A4032" s="16">
        <v>117.44399716031353</v>
      </c>
      <c r="B4032" s="15">
        <v>97.809062098383492</v>
      </c>
      <c r="C4032" s="15">
        <v>139.11390175727547</v>
      </c>
      <c r="D4032" s="15">
        <v>92.753044130466833</v>
      </c>
      <c r="E4032" s="15"/>
    </row>
    <row r="4033" spans="1:5" ht="15.75">
      <c r="A4033" s="16">
        <v>107.9836066686596</v>
      </c>
      <c r="B4033" s="15">
        <v>88.07139778614328</v>
      </c>
      <c r="C4033" s="15">
        <v>132.58383499382944</v>
      </c>
      <c r="D4033" s="15">
        <v>94.247457442952509</v>
      </c>
      <c r="E4033" s="15"/>
    </row>
    <row r="4034" spans="1:5" ht="15.75">
      <c r="A4034" s="16">
        <v>113.55824140250661</v>
      </c>
      <c r="B4034" s="15">
        <v>114.85000078096732</v>
      </c>
      <c r="C4034" s="15">
        <v>122.87138997098737</v>
      </c>
      <c r="D4034" s="15">
        <v>89.853976654387679</v>
      </c>
      <c r="E4034" s="15"/>
    </row>
    <row r="4035" spans="1:5" ht="15.75">
      <c r="A4035" s="16">
        <v>99.696602047947636</v>
      </c>
      <c r="B4035" s="15">
        <v>120.10178175203237</v>
      </c>
      <c r="C4035" s="15">
        <v>124.86327035245495</v>
      </c>
      <c r="D4035" s="15">
        <v>84.871126222657267</v>
      </c>
      <c r="E4035" s="15"/>
    </row>
    <row r="4036" spans="1:5" ht="15.75">
      <c r="A4036" s="16">
        <v>91.992870873019683</v>
      </c>
      <c r="B4036" s="15">
        <v>87.963448659911592</v>
      </c>
      <c r="C4036" s="15">
        <v>123.92660007126324</v>
      </c>
      <c r="D4036" s="15">
        <v>94.981094049791182</v>
      </c>
      <c r="E4036" s="15"/>
    </row>
    <row r="4037" spans="1:5" ht="15.75">
      <c r="A4037" s="16">
        <v>101.83487380115821</v>
      </c>
      <c r="B4037" s="15">
        <v>92.4892972419741</v>
      </c>
      <c r="C4037" s="15">
        <v>153.33525721357546</v>
      </c>
      <c r="D4037" s="15">
        <v>87.605019486011315</v>
      </c>
      <c r="E4037" s="15"/>
    </row>
    <row r="4038" spans="1:5" ht="15.75">
      <c r="A4038" s="16">
        <v>96.943988670921044</v>
      </c>
      <c r="B4038" s="15">
        <v>114.9587761208636</v>
      </c>
      <c r="C4038" s="15">
        <v>94.052085140367581</v>
      </c>
      <c r="D4038" s="15">
        <v>119.02113654819004</v>
      </c>
      <c r="E4038" s="15"/>
    </row>
    <row r="4039" spans="1:5" ht="15.75">
      <c r="A4039" s="16">
        <v>98.975821020565036</v>
      </c>
      <c r="B4039" s="15">
        <v>122.97199051375287</v>
      </c>
      <c r="C4039" s="15">
        <v>109.43430414116619</v>
      </c>
      <c r="D4039" s="15">
        <v>88.659335244022941</v>
      </c>
      <c r="E4039" s="15"/>
    </row>
    <row r="4040" spans="1:5" ht="15.75">
      <c r="A4040" s="16">
        <v>97.151895202534888</v>
      </c>
      <c r="B4040" s="15">
        <v>112.4586394119035</v>
      </c>
      <c r="C4040" s="15">
        <v>130.95980972554457</v>
      </c>
      <c r="D4040" s="15">
        <v>74.654544661348154</v>
      </c>
      <c r="E4040" s="15"/>
    </row>
    <row r="4041" spans="1:5" ht="15.75">
      <c r="A4041" s="16">
        <v>88.601106862802226</v>
      </c>
      <c r="B4041" s="15">
        <v>121.39365991209274</v>
      </c>
      <c r="C4041" s="15">
        <v>145.49561641510991</v>
      </c>
      <c r="D4041" s="15">
        <v>95.734575733337124</v>
      </c>
      <c r="E4041" s="15"/>
    </row>
    <row r="4042" spans="1:5" ht="15.75">
      <c r="A4042" s="16">
        <v>88.426453905589142</v>
      </c>
      <c r="B4042" s="15">
        <v>113.92597175066612</v>
      </c>
      <c r="C4042" s="15">
        <v>145.32230167640705</v>
      </c>
      <c r="D4042" s="15">
        <v>104.16601267363603</v>
      </c>
      <c r="E4042" s="15"/>
    </row>
    <row r="4043" spans="1:5" ht="15.75">
      <c r="A4043" s="16">
        <v>102.88906357340579</v>
      </c>
      <c r="B4043" s="15">
        <v>86.913464978982802</v>
      </c>
      <c r="C4043" s="15">
        <v>121.32784276389543</v>
      </c>
      <c r="D4043" s="15">
        <v>97.404739202181645</v>
      </c>
      <c r="E4043" s="15"/>
    </row>
    <row r="4044" spans="1:5" ht="15.75">
      <c r="A4044" s="16">
        <v>95.108460617956325</v>
      </c>
      <c r="B4044" s="15">
        <v>91.690435372589718</v>
      </c>
      <c r="C4044" s="15">
        <v>122.81036969858974</v>
      </c>
      <c r="D4044" s="15">
        <v>101.81407599566796</v>
      </c>
      <c r="E4044" s="15"/>
    </row>
    <row r="4045" spans="1:5" ht="15.75">
      <c r="A4045" s="16">
        <v>99.235964536438814</v>
      </c>
      <c r="B4045" s="15">
        <v>104.36753093043762</v>
      </c>
      <c r="C4045" s="15">
        <v>138.47590845217042</v>
      </c>
      <c r="D4045" s="15">
        <v>62.326374551992103</v>
      </c>
      <c r="E4045" s="15"/>
    </row>
    <row r="4046" spans="1:5" ht="15.75">
      <c r="A4046" s="16">
        <v>107.28455806347483</v>
      </c>
      <c r="B4046" s="15">
        <v>100.58400956578453</v>
      </c>
      <c r="C4046" s="15">
        <v>86.020111918122666</v>
      </c>
      <c r="D4046" s="15">
        <v>53.622928151048654</v>
      </c>
      <c r="E4046" s="15"/>
    </row>
    <row r="4047" spans="1:5" ht="15.75">
      <c r="A4047" s="16">
        <v>94.555165275841091</v>
      </c>
      <c r="B4047" s="15">
        <v>110.36082513331849</v>
      </c>
      <c r="C4047" s="15">
        <v>119.76671099538407</v>
      </c>
      <c r="D4047" s="15">
        <v>116.20810493017188</v>
      </c>
      <c r="E4047" s="15"/>
    </row>
    <row r="4048" spans="1:5" ht="15.75">
      <c r="A4048" s="16">
        <v>96.052495922327807</v>
      </c>
      <c r="B4048" s="15">
        <v>57.613607250976884</v>
      </c>
      <c r="C4048" s="15">
        <v>104.34742624133833</v>
      </c>
      <c r="D4048" s="15">
        <v>138.0971351210917</v>
      </c>
      <c r="E4048" s="15"/>
    </row>
    <row r="4049" spans="1:5" ht="15.75">
      <c r="A4049" s="16">
        <v>99.804483868814486</v>
      </c>
      <c r="B4049" s="15">
        <v>97.595129868159347</v>
      </c>
      <c r="C4049" s="15">
        <v>141.03006991104508</v>
      </c>
      <c r="D4049" s="15">
        <v>88.21796274333451</v>
      </c>
      <c r="E4049" s="15"/>
    </row>
    <row r="4050" spans="1:5" ht="15.75">
      <c r="A4050" s="16">
        <v>89.913542082518916</v>
      </c>
      <c r="B4050" s="15">
        <v>101.66022861159831</v>
      </c>
      <c r="C4050" s="15">
        <v>99.270752175448251</v>
      </c>
      <c r="D4050" s="15">
        <v>133.43718025905673</v>
      </c>
      <c r="E4050" s="15"/>
    </row>
    <row r="4051" spans="1:5" ht="15.75">
      <c r="A4051" s="16">
        <v>89.749839086613292</v>
      </c>
      <c r="B4051" s="15">
        <v>71.685896140229488</v>
      </c>
      <c r="C4051" s="15">
        <v>114.12921587836991</v>
      </c>
      <c r="D4051" s="15">
        <v>78.756804901109945</v>
      </c>
      <c r="E4051" s="15"/>
    </row>
    <row r="4052" spans="1:5" ht="15.75">
      <c r="A4052" s="16">
        <v>97.379983982739304</v>
      </c>
      <c r="B4052" s="15">
        <v>97.988205467748912</v>
      </c>
      <c r="C4052" s="15">
        <v>127.43578604972186</v>
      </c>
      <c r="D4052" s="15">
        <v>126.91082411723755</v>
      </c>
      <c r="E4052" s="15"/>
    </row>
    <row r="4053" spans="1:5" ht="15.75">
      <c r="A4053" s="16">
        <v>109.67825949962275</v>
      </c>
      <c r="B4053" s="15">
        <v>116.58833608146892</v>
      </c>
      <c r="C4053" s="15">
        <v>107.58142691933017</v>
      </c>
      <c r="D4053" s="15">
        <v>92.761343994800427</v>
      </c>
      <c r="E4053" s="15"/>
    </row>
    <row r="4054" spans="1:5" ht="15.75">
      <c r="A4054" s="16">
        <v>113.55019592341478</v>
      </c>
      <c r="B4054" s="15">
        <v>102.49767763111208</v>
      </c>
      <c r="C4054" s="15">
        <v>113.71084454018501</v>
      </c>
      <c r="D4054" s="15">
        <v>96.943567487790006</v>
      </c>
      <c r="E4054" s="15"/>
    </row>
    <row r="4055" spans="1:5" ht="15.75">
      <c r="A4055" s="16">
        <v>94.089747799819179</v>
      </c>
      <c r="B4055" s="15">
        <v>91.634009574056563</v>
      </c>
      <c r="C4055" s="15">
        <v>100.53391182265727</v>
      </c>
      <c r="D4055" s="15">
        <v>57.38436022844553</v>
      </c>
      <c r="E4055" s="15"/>
    </row>
    <row r="4056" spans="1:5" ht="15.75">
      <c r="A4056" s="16">
        <v>101.27438750169517</v>
      </c>
      <c r="B4056" s="15">
        <v>95.310296056970856</v>
      </c>
      <c r="C4056" s="15">
        <v>151.69871124198266</v>
      </c>
      <c r="D4056" s="15">
        <v>92.621811302626611</v>
      </c>
      <c r="E4056" s="15"/>
    </row>
    <row r="4057" spans="1:5" ht="15.75">
      <c r="A4057" s="16">
        <v>94.741917540750364</v>
      </c>
      <c r="B4057" s="15">
        <v>99.728024348485178</v>
      </c>
      <c r="C4057" s="15">
        <v>91.885662541790225</v>
      </c>
      <c r="D4057" s="15">
        <v>50.269427274292866</v>
      </c>
      <c r="E4057" s="15"/>
    </row>
    <row r="4058" spans="1:5" ht="15.75">
      <c r="A4058" s="16">
        <v>120.69747081171158</v>
      </c>
      <c r="B4058" s="15">
        <v>96.062484584172125</v>
      </c>
      <c r="C4058" s="15">
        <v>110.34728911366756</v>
      </c>
      <c r="D4058" s="15">
        <v>81.953300177082156</v>
      </c>
      <c r="E4058" s="15"/>
    </row>
    <row r="4059" spans="1:5" ht="15.75">
      <c r="A4059" s="16">
        <v>97.97241935840475</v>
      </c>
      <c r="B4059" s="15">
        <v>105.71341026380878</v>
      </c>
      <c r="C4059" s="15">
        <v>118.80617329447887</v>
      </c>
      <c r="D4059" s="15">
        <v>96.202332414895864</v>
      </c>
      <c r="E4059" s="15"/>
    </row>
    <row r="4060" spans="1:5" ht="15.75">
      <c r="A4060" s="16">
        <v>98.154252970266498</v>
      </c>
      <c r="B4060" s="15">
        <v>108.6489765293436</v>
      </c>
      <c r="C4060" s="15">
        <v>123.7857515521398</v>
      </c>
      <c r="D4060" s="15">
        <v>63.850801967623738</v>
      </c>
      <c r="E4060" s="15"/>
    </row>
    <row r="4061" spans="1:5" ht="15.75">
      <c r="A4061" s="16">
        <v>121.16954065621712</v>
      </c>
      <c r="B4061" s="15">
        <v>115.88773104427332</v>
      </c>
      <c r="C4061" s="15">
        <v>123.30781101531443</v>
      </c>
      <c r="D4061" s="15">
        <v>92.267456460268704</v>
      </c>
      <c r="E4061" s="15"/>
    </row>
    <row r="4062" spans="1:5" ht="15.75">
      <c r="A4062" s="16">
        <v>98.283959053281933</v>
      </c>
      <c r="B4062" s="15">
        <v>96.654303064048008</v>
      </c>
      <c r="C4062" s="15">
        <v>163.73703340963743</v>
      </c>
      <c r="D4062" s="15">
        <v>62.247582889887099</v>
      </c>
      <c r="E4062" s="15"/>
    </row>
    <row r="4063" spans="1:5" ht="15.75">
      <c r="A4063" s="16">
        <v>100.03697847003536</v>
      </c>
      <c r="B4063" s="15">
        <v>105.58727638764367</v>
      </c>
      <c r="C4063" s="15">
        <v>115.68081569615742</v>
      </c>
      <c r="D4063" s="15">
        <v>68.165276844871414</v>
      </c>
      <c r="E4063" s="15"/>
    </row>
    <row r="4064" spans="1:5" ht="15.75">
      <c r="A4064" s="16">
        <v>92.518753181030888</v>
      </c>
      <c r="B4064" s="15">
        <v>74.401992589207566</v>
      </c>
      <c r="C4064" s="15">
        <v>118.45914222664646</v>
      </c>
      <c r="D4064" s="15">
        <v>73.516753994459805</v>
      </c>
      <c r="E4064" s="15"/>
    </row>
    <row r="4065" spans="1:5" ht="15.75">
      <c r="A4065" s="16">
        <v>115.44408404552655</v>
      </c>
      <c r="B4065" s="15">
        <v>108.31715362789964</v>
      </c>
      <c r="C4065" s="15">
        <v>122.49850897698025</v>
      </c>
      <c r="D4065" s="15">
        <v>91.058658043300511</v>
      </c>
      <c r="E4065" s="15"/>
    </row>
    <row r="4066" spans="1:5" ht="15.75">
      <c r="A4066" s="16">
        <v>102.85010278693676</v>
      </c>
      <c r="B4066" s="15">
        <v>93.113062029038929</v>
      </c>
      <c r="C4066" s="15">
        <v>141.25618420258093</v>
      </c>
      <c r="D4066" s="15">
        <v>108.2700996572953</v>
      </c>
      <c r="E4066" s="15"/>
    </row>
    <row r="4067" spans="1:5" ht="15.75">
      <c r="A4067" s="16">
        <v>92.817161528478209</v>
      </c>
      <c r="B4067" s="15">
        <v>78.676217167190998</v>
      </c>
      <c r="C4067" s="15">
        <v>99.043681243648507</v>
      </c>
      <c r="D4067" s="15">
        <v>82.989426271643651</v>
      </c>
      <c r="E4067" s="15"/>
    </row>
    <row r="4068" spans="1:5" ht="15.75">
      <c r="A4068" s="16">
        <v>99.034374677790993</v>
      </c>
      <c r="B4068" s="15">
        <v>91.055291375147362</v>
      </c>
      <c r="C4068" s="15">
        <v>122.2330217604565</v>
      </c>
      <c r="D4068" s="15">
        <v>136.79865702167717</v>
      </c>
      <c r="E4068" s="15"/>
    </row>
    <row r="4069" spans="1:5" ht="15.75">
      <c r="A4069" s="16">
        <v>95.39404213729199</v>
      </c>
      <c r="B4069" s="15">
        <v>103.91358012566911</v>
      </c>
      <c r="C4069" s="15">
        <v>112.63541020477987</v>
      </c>
      <c r="D4069" s="15">
        <v>126.47091695035897</v>
      </c>
      <c r="E4069" s="15"/>
    </row>
    <row r="4070" spans="1:5" ht="15.75">
      <c r="A4070" s="16">
        <v>98.594397832903269</v>
      </c>
      <c r="B4070" s="15">
        <v>62.834785637511459</v>
      </c>
      <c r="C4070" s="15">
        <v>114.28271866697628</v>
      </c>
      <c r="D4070" s="15">
        <v>107.62265875241042</v>
      </c>
      <c r="E4070" s="15"/>
    </row>
    <row r="4071" spans="1:5" ht="15.75">
      <c r="A4071" s="16">
        <v>102.90696965006987</v>
      </c>
      <c r="B4071" s="15">
        <v>90.70356914754143</v>
      </c>
      <c r="C4071" s="15">
        <v>132.97675787180765</v>
      </c>
      <c r="D4071" s="15">
        <v>104.11400463605105</v>
      </c>
      <c r="E4071" s="15"/>
    </row>
    <row r="4072" spans="1:5" ht="15.75">
      <c r="A4072" s="16">
        <v>96.206636321858241</v>
      </c>
      <c r="B4072" s="15">
        <v>124.5888525443263</v>
      </c>
      <c r="C4072" s="15">
        <v>116.12990528894898</v>
      </c>
      <c r="D4072" s="15">
        <v>59.313888086683164</v>
      </c>
      <c r="E4072" s="15"/>
    </row>
    <row r="4073" spans="1:5" ht="15.75">
      <c r="A4073" s="16">
        <v>101.92686312900037</v>
      </c>
      <c r="B4073" s="15">
        <v>74.505094161912666</v>
      </c>
      <c r="C4073" s="15">
        <v>116.6216305272826</v>
      </c>
      <c r="D4073" s="15">
        <v>92.543321368003717</v>
      </c>
      <c r="E4073" s="15"/>
    </row>
    <row r="4074" spans="1:5" ht="15.75">
      <c r="A4074" s="16">
        <v>116.94123250982216</v>
      </c>
      <c r="B4074" s="15">
        <v>105.05057678884668</v>
      </c>
      <c r="C4074" s="15">
        <v>131.32893408442783</v>
      </c>
      <c r="D4074" s="15">
        <v>80.794567662201189</v>
      </c>
      <c r="E4074" s="15"/>
    </row>
    <row r="4075" spans="1:5" ht="15.75">
      <c r="A4075" s="16">
        <v>101.0522401564117</v>
      </c>
      <c r="B4075" s="15">
        <v>118.26127250242848</v>
      </c>
      <c r="C4075" s="15">
        <v>136.47482871531338</v>
      </c>
      <c r="D4075" s="15">
        <v>88.322329841935243</v>
      </c>
      <c r="E4075" s="15"/>
    </row>
    <row r="4076" spans="1:5" ht="15.75">
      <c r="A4076" s="16">
        <v>94.986634521836777</v>
      </c>
      <c r="B4076" s="15">
        <v>113.59746000795781</v>
      </c>
      <c r="C4076" s="15">
        <v>143.41339302467873</v>
      </c>
      <c r="D4076" s="15">
        <v>105.42378011965639</v>
      </c>
      <c r="E4076" s="15"/>
    </row>
    <row r="4077" spans="1:5" ht="15.75">
      <c r="A4077" s="16">
        <v>102.06968788157269</v>
      </c>
      <c r="B4077" s="15">
        <v>93.711340669193532</v>
      </c>
      <c r="C4077" s="15">
        <v>85.316301712146014</v>
      </c>
      <c r="D4077" s="15">
        <v>57.798689785306578</v>
      </c>
      <c r="E4077" s="15"/>
    </row>
    <row r="4078" spans="1:5" ht="15.75">
      <c r="A4078" s="16">
        <v>105.63171730118484</v>
      </c>
      <c r="B4078" s="15">
        <v>93.907987859245168</v>
      </c>
      <c r="C4078" s="15">
        <v>98.340099927077063</v>
      </c>
      <c r="D4078" s="15">
        <v>66.35912692025272</v>
      </c>
      <c r="E4078" s="15"/>
    </row>
    <row r="4079" spans="1:5" ht="15.75">
      <c r="A4079" s="16">
        <v>109.91895625665506</v>
      </c>
      <c r="B4079" s="15">
        <v>97.343843904047844</v>
      </c>
      <c r="C4079" s="15">
        <v>90.731079623515143</v>
      </c>
      <c r="D4079" s="15">
        <v>115.99757213386965</v>
      </c>
      <c r="E4079" s="15"/>
    </row>
    <row r="4080" spans="1:5" ht="15.75">
      <c r="A4080" s="16">
        <v>94.812796573228297</v>
      </c>
      <c r="B4080" s="15">
        <v>85.252695669771583</v>
      </c>
      <c r="C4080" s="15">
        <v>144.45829968210546</v>
      </c>
      <c r="D4080" s="15">
        <v>81.907506401825003</v>
      </c>
      <c r="E4080" s="15"/>
    </row>
    <row r="4081" spans="1:5" ht="15.75">
      <c r="A4081" s="16">
        <v>81.602387145159128</v>
      </c>
      <c r="B4081" s="15">
        <v>108.18878246195709</v>
      </c>
      <c r="C4081" s="15">
        <v>133.25137954217894</v>
      </c>
      <c r="D4081" s="15">
        <v>61.452060352655735</v>
      </c>
      <c r="E4081" s="15"/>
    </row>
    <row r="4082" spans="1:5" ht="15.75">
      <c r="A4082" s="16">
        <v>93.701404805250377</v>
      </c>
      <c r="B4082" s="15">
        <v>126.83145998835812</v>
      </c>
      <c r="C4082" s="15">
        <v>109.09253951232358</v>
      </c>
      <c r="D4082" s="15">
        <v>85.386822910328419</v>
      </c>
      <c r="E4082" s="15"/>
    </row>
    <row r="4083" spans="1:5" ht="15.75">
      <c r="A4083" s="16">
        <v>95.348898348254352</v>
      </c>
      <c r="B4083" s="15">
        <v>102.65203021788807</v>
      </c>
      <c r="C4083" s="15">
        <v>121.76836969121609</v>
      </c>
      <c r="D4083" s="15">
        <v>83.810181289527463</v>
      </c>
      <c r="E4083" s="15"/>
    </row>
    <row r="4084" spans="1:5" ht="15.75">
      <c r="A4084" s="16">
        <v>106.43195029758203</v>
      </c>
      <c r="B4084" s="15">
        <v>84.388543127266757</v>
      </c>
      <c r="C4084" s="15">
        <v>157.80521538142125</v>
      </c>
      <c r="D4084" s="15">
        <v>101.06755855725282</v>
      </c>
      <c r="E4084" s="15"/>
    </row>
    <row r="4085" spans="1:5" ht="15.75">
      <c r="A4085" s="16">
        <v>86.727355875586909</v>
      </c>
      <c r="B4085" s="15">
        <v>97.171620324564856</v>
      </c>
      <c r="C4085" s="15">
        <v>131.61682909097863</v>
      </c>
      <c r="D4085" s="15">
        <v>64.302067993429546</v>
      </c>
      <c r="E4085" s="15"/>
    </row>
    <row r="4086" spans="1:5" ht="15.75">
      <c r="A4086" s="16">
        <v>111.91179224110783</v>
      </c>
      <c r="B4086" s="15">
        <v>78.602518397536869</v>
      </c>
      <c r="C4086" s="15">
        <v>80.2342147001184</v>
      </c>
      <c r="D4086" s="15">
        <v>104.07570611406527</v>
      </c>
      <c r="E4086" s="15"/>
    </row>
    <row r="4087" spans="1:5" ht="15.75">
      <c r="A4087" s="16">
        <v>91.083724818764722</v>
      </c>
      <c r="B4087" s="15">
        <v>100.47371798117979</v>
      </c>
      <c r="C4087" s="15">
        <v>128.49339432628994</v>
      </c>
      <c r="D4087" s="15">
        <v>82.370585425996978</v>
      </c>
      <c r="E4087" s="15"/>
    </row>
    <row r="4088" spans="1:5" ht="15.75">
      <c r="A4088" s="16">
        <v>89.588888074507622</v>
      </c>
      <c r="B4088" s="15">
        <v>75.552687422691633</v>
      </c>
      <c r="C4088" s="15">
        <v>156.4293305538115</v>
      </c>
      <c r="D4088" s="15">
        <v>71.675472793521067</v>
      </c>
      <c r="E4088" s="15"/>
    </row>
    <row r="4089" spans="1:5" ht="15.75">
      <c r="A4089" s="16">
        <v>96.623245093644528</v>
      </c>
      <c r="B4089" s="15">
        <v>96.635414232088124</v>
      </c>
      <c r="C4089" s="15">
        <v>129.49433561622072</v>
      </c>
      <c r="D4089" s="15">
        <v>124.58842654567661</v>
      </c>
      <c r="E4089" s="15"/>
    </row>
    <row r="4090" spans="1:5" ht="15.75">
      <c r="A4090" s="16">
        <v>101.7836790365493</v>
      </c>
      <c r="B4090" s="15">
        <v>93.330293009421439</v>
      </c>
      <c r="C4090" s="15">
        <v>97.177908574457206</v>
      </c>
      <c r="D4090" s="15">
        <v>118.58395711366256</v>
      </c>
      <c r="E4090" s="15"/>
    </row>
    <row r="4091" spans="1:5" ht="15.75">
      <c r="A4091" s="16">
        <v>99.646446740314332</v>
      </c>
      <c r="B4091" s="15">
        <v>98.083864127465858</v>
      </c>
      <c r="C4091" s="15">
        <v>140.59941240407738</v>
      </c>
      <c r="D4091" s="15">
        <v>62.661060300973759</v>
      </c>
      <c r="E4091" s="15"/>
    </row>
    <row r="4092" spans="1:5" ht="15.75">
      <c r="A4092" s="16">
        <v>101.41199121389946</v>
      </c>
      <c r="B4092" s="15">
        <v>130.78964135198703</v>
      </c>
      <c r="C4092" s="15">
        <v>141.51308771270124</v>
      </c>
      <c r="D4092" s="15">
        <v>59.732477607730061</v>
      </c>
      <c r="E4092" s="15"/>
    </row>
    <row r="4093" spans="1:5" ht="15.75">
      <c r="A4093" s="16">
        <v>88.862852302105466</v>
      </c>
      <c r="B4093" s="15">
        <v>75.525060855915171</v>
      </c>
      <c r="C4093" s="15">
        <v>126.33528344810543</v>
      </c>
      <c r="D4093" s="15">
        <v>93.631276287004539</v>
      </c>
      <c r="E4093" s="15"/>
    </row>
    <row r="4094" spans="1:5" ht="15.75">
      <c r="A4094" s="16">
        <v>126.41081303843862</v>
      </c>
      <c r="B4094" s="15">
        <v>99.945102735864566</v>
      </c>
      <c r="C4094" s="15">
        <v>154.05020368453961</v>
      </c>
      <c r="D4094" s="15">
        <v>81.548482638771702</v>
      </c>
      <c r="E4094" s="15"/>
    </row>
    <row r="4095" spans="1:5" ht="15.75">
      <c r="A4095" s="16">
        <v>119.72734451999258</v>
      </c>
      <c r="B4095" s="15">
        <v>95.182910988120284</v>
      </c>
      <c r="C4095" s="15">
        <v>145.40632568972569</v>
      </c>
      <c r="D4095" s="15">
        <v>39.37116289663436</v>
      </c>
      <c r="E4095" s="15"/>
    </row>
    <row r="4096" spans="1:5" ht="15.75">
      <c r="A4096" s="16">
        <v>103.18021160674675</v>
      </c>
      <c r="B4096" s="15">
        <v>84.423053289845029</v>
      </c>
      <c r="C4096" s="15">
        <v>91.990398610937518</v>
      </c>
      <c r="D4096" s="15">
        <v>110.47007521324872</v>
      </c>
      <c r="E4096" s="15"/>
    </row>
    <row r="4097" spans="1:5" ht="15.75">
      <c r="A4097" s="16">
        <v>86.806875063479083</v>
      </c>
      <c r="B4097" s="15">
        <v>112.0183207633886</v>
      </c>
      <c r="C4097" s="15">
        <v>153.0458904575255</v>
      </c>
      <c r="D4097" s="15">
        <v>96.747991849161963</v>
      </c>
      <c r="E4097" s="15"/>
    </row>
    <row r="4098" spans="1:5" ht="15.75">
      <c r="A4098" s="16">
        <v>87.825285821998023</v>
      </c>
      <c r="B4098" s="15">
        <v>93.960969744335898</v>
      </c>
      <c r="C4098" s="15">
        <v>119.86648175810046</v>
      </c>
      <c r="D4098" s="15">
        <v>98.087400021319127</v>
      </c>
      <c r="E4098" s="15"/>
    </row>
    <row r="4099" spans="1:5" ht="15.75">
      <c r="A4099" s="16">
        <v>103.60152207318265</v>
      </c>
      <c r="B4099" s="15">
        <v>114.88260691749588</v>
      </c>
      <c r="C4099" s="15">
        <v>162.3390660417158</v>
      </c>
      <c r="D4099" s="15">
        <v>78.897283441796162</v>
      </c>
      <c r="E4099" s="15"/>
    </row>
    <row r="4100" spans="1:5" ht="15.75">
      <c r="A4100" s="16">
        <v>123.02297595116443</v>
      </c>
      <c r="B4100" s="15">
        <v>92.996595295323914</v>
      </c>
      <c r="C4100" s="15">
        <v>135.20955805103654</v>
      </c>
      <c r="D4100" s="15">
        <v>103.13329530041528</v>
      </c>
      <c r="E4100" s="15"/>
    </row>
    <row r="4101" spans="1:5" ht="15.75">
      <c r="A4101" s="16">
        <v>112.52348177163753</v>
      </c>
      <c r="B4101" s="15">
        <v>63.229930745541196</v>
      </c>
      <c r="C4101" s="15">
        <v>122.08325908028996</v>
      </c>
      <c r="D4101" s="15">
        <v>85.59968586158675</v>
      </c>
      <c r="E4101" s="15"/>
    </row>
    <row r="4102" spans="1:5" ht="15.75">
      <c r="A4102" s="16">
        <v>104.39091902714495</v>
      </c>
      <c r="B4102" s="15">
        <v>94.547209864833803</v>
      </c>
      <c r="C4102" s="15">
        <v>130.79870178046917</v>
      </c>
      <c r="D4102" s="15">
        <v>85.942209667911129</v>
      </c>
      <c r="E4102" s="15"/>
    </row>
    <row r="4103" spans="1:5" ht="15.75">
      <c r="A4103" s="16">
        <v>90.842371648938069</v>
      </c>
      <c r="B4103" s="15">
        <v>102.94993441102065</v>
      </c>
      <c r="C4103" s="15">
        <v>114.53322516687194</v>
      </c>
      <c r="D4103" s="15">
        <v>88.52094596952611</v>
      </c>
      <c r="E4103" s="15"/>
    </row>
    <row r="4104" spans="1:5" ht="15.75">
      <c r="A4104" s="16">
        <v>91.651229847064997</v>
      </c>
      <c r="B4104" s="15">
        <v>75.408616268794049</v>
      </c>
      <c r="C4104" s="15">
        <v>115.38469490498073</v>
      </c>
      <c r="D4104" s="15">
        <v>97.996361651331654</v>
      </c>
      <c r="E4104" s="15"/>
    </row>
    <row r="4105" spans="1:5" ht="15.75">
      <c r="A4105" s="16">
        <v>91.344465918160722</v>
      </c>
      <c r="B4105" s="15">
        <v>94.330384837553538</v>
      </c>
      <c r="C4105" s="15">
        <v>121.61936912361284</v>
      </c>
      <c r="D4105" s="15">
        <v>116.44585993778946</v>
      </c>
      <c r="E4105" s="15"/>
    </row>
    <row r="4106" spans="1:5" ht="15.75">
      <c r="A4106" s="16">
        <v>89.826116885353713</v>
      </c>
      <c r="B4106" s="15">
        <v>107.02609357355755</v>
      </c>
      <c r="C4106" s="15">
        <v>120.49246342943434</v>
      </c>
      <c r="D4106" s="15">
        <v>118.9089936298501</v>
      </c>
      <c r="E4106" s="15"/>
    </row>
    <row r="4107" spans="1:5" ht="15.75">
      <c r="A4107" s="16">
        <v>100.40941047555521</v>
      </c>
      <c r="B4107" s="15">
        <v>97.021132707743618</v>
      </c>
      <c r="C4107" s="15">
        <v>129.17648218507907</v>
      </c>
      <c r="D4107" s="15">
        <v>78.563440410511021</v>
      </c>
      <c r="E4107" s="15"/>
    </row>
    <row r="4108" spans="1:5" ht="15.75">
      <c r="A4108" s="16">
        <v>96.148008162975884</v>
      </c>
      <c r="B4108" s="15">
        <v>124.50708229841325</v>
      </c>
      <c r="C4108" s="15">
        <v>121.56555823145823</v>
      </c>
      <c r="D4108" s="15">
        <v>131.87477331113087</v>
      </c>
      <c r="E4108" s="15"/>
    </row>
    <row r="4109" spans="1:5" ht="15.75">
      <c r="A4109" s="16">
        <v>111.5384409495789</v>
      </c>
      <c r="B4109" s="15">
        <v>73.782398234135371</v>
      </c>
      <c r="C4109" s="15">
        <v>111.32529259194825</v>
      </c>
      <c r="D4109" s="15">
        <v>69.832513947039843</v>
      </c>
      <c r="E4109" s="15"/>
    </row>
    <row r="4110" spans="1:5" ht="15.75">
      <c r="A4110" s="16">
        <v>92.114160931322431</v>
      </c>
      <c r="B4110" s="15">
        <v>131.89145412619609</v>
      </c>
      <c r="C4110" s="15">
        <v>127.26018453728329</v>
      </c>
      <c r="D4110" s="15">
        <v>118.13117267104758</v>
      </c>
      <c r="E4110" s="15"/>
    </row>
    <row r="4111" spans="1:5" ht="15.75">
      <c r="A4111" s="16">
        <v>108.95645230824016</v>
      </c>
      <c r="B4111" s="15">
        <v>62.578800593064443</v>
      </c>
      <c r="C4111" s="15">
        <v>139.88428048853621</v>
      </c>
      <c r="D4111" s="15">
        <v>93.373943660202485</v>
      </c>
      <c r="E4111" s="15"/>
    </row>
    <row r="4112" spans="1:5" ht="15.75">
      <c r="A4112" s="16">
        <v>94.683201853291621</v>
      </c>
      <c r="B4112" s="15">
        <v>98.799732179065813</v>
      </c>
      <c r="C4112" s="15">
        <v>95.258302636756298</v>
      </c>
      <c r="D4112" s="15">
        <v>91.491585975609269</v>
      </c>
      <c r="E4112" s="15"/>
    </row>
    <row r="4113" spans="1:5" ht="15.75">
      <c r="A4113" s="16">
        <v>85.946038678605419</v>
      </c>
      <c r="B4113" s="15">
        <v>85.11057337168495</v>
      </c>
      <c r="C4113" s="15">
        <v>116.88671632089722</v>
      </c>
      <c r="D4113" s="15">
        <v>88.474244401572832</v>
      </c>
      <c r="E4113" s="15"/>
    </row>
    <row r="4114" spans="1:5" ht="15.75">
      <c r="A4114" s="16">
        <v>92.269688788354642</v>
      </c>
      <c r="B4114" s="15">
        <v>77.374342123567885</v>
      </c>
      <c r="C4114" s="15">
        <v>119.28300548570405</v>
      </c>
      <c r="D4114" s="15">
        <v>98.778372968928352</v>
      </c>
      <c r="E4114" s="15"/>
    </row>
    <row r="4115" spans="1:5" ht="15.75">
      <c r="A4115" s="16">
        <v>84.540542438452349</v>
      </c>
      <c r="B4115" s="15">
        <v>89.36686639723348</v>
      </c>
      <c r="C4115" s="15">
        <v>156.86907785150197</v>
      </c>
      <c r="D4115" s="15">
        <v>84.116233798573603</v>
      </c>
      <c r="E4115" s="15"/>
    </row>
    <row r="4116" spans="1:5" ht="15.75">
      <c r="A4116" s="16">
        <v>84.205241170769796</v>
      </c>
      <c r="B4116" s="15">
        <v>112.8097740080193</v>
      </c>
      <c r="C4116" s="15">
        <v>123.15853458998163</v>
      </c>
      <c r="D4116" s="15">
        <v>135.47079577927548</v>
      </c>
      <c r="E4116" s="15"/>
    </row>
    <row r="4117" spans="1:5" ht="15.75">
      <c r="A4117" s="16">
        <v>100.21961795795278</v>
      </c>
      <c r="B4117" s="15">
        <v>82.305109021467615</v>
      </c>
      <c r="C4117" s="15">
        <v>131.29322497818521</v>
      </c>
      <c r="D4117" s="15">
        <v>82.040040337551545</v>
      </c>
      <c r="E4117" s="15"/>
    </row>
    <row r="4118" spans="1:5" ht="15.75">
      <c r="A4118" s="16">
        <v>80.173061486823372</v>
      </c>
      <c r="B4118" s="15">
        <v>83.793738274499674</v>
      </c>
      <c r="C4118" s="15">
        <v>105.37643099445972</v>
      </c>
      <c r="D4118" s="15">
        <v>56.217011449439269</v>
      </c>
      <c r="E4118" s="15"/>
    </row>
    <row r="4119" spans="1:5" ht="15.75">
      <c r="A4119" s="16">
        <v>110.87190230597912</v>
      </c>
      <c r="B4119" s="15">
        <v>96.918135182795595</v>
      </c>
      <c r="C4119" s="15">
        <v>146.8780055331024</v>
      </c>
      <c r="D4119" s="15">
        <v>89.551975188049937</v>
      </c>
      <c r="E4119" s="15"/>
    </row>
    <row r="4120" spans="1:5" ht="15.75">
      <c r="A4120" s="16">
        <v>87.398754652616617</v>
      </c>
      <c r="B4120" s="15">
        <v>92.343955691239898</v>
      </c>
      <c r="C4120" s="15">
        <v>136.92792000381928</v>
      </c>
      <c r="D4120" s="15">
        <v>100.96232715748101</v>
      </c>
      <c r="E4120" s="15"/>
    </row>
    <row r="4121" spans="1:5" ht="15.75">
      <c r="A4121" s="16">
        <v>107.58159501478417</v>
      </c>
      <c r="B4121" s="15">
        <v>115.41569120973918</v>
      </c>
      <c r="C4121" s="15">
        <v>109.8956659229259</v>
      </c>
      <c r="D4121" s="15">
        <v>57.722605527550286</v>
      </c>
      <c r="E4121" s="15"/>
    </row>
    <row r="4122" spans="1:5" ht="15.75">
      <c r="A4122" s="16">
        <v>108.84060586338364</v>
      </c>
      <c r="B4122" s="15">
        <v>87.116915131281303</v>
      </c>
      <c r="C4122" s="15">
        <v>154.75785340689754</v>
      </c>
      <c r="D4122" s="15">
        <v>89.905385675854177</v>
      </c>
      <c r="E4122" s="15"/>
    </row>
    <row r="4123" spans="1:5" ht="15.75">
      <c r="A4123" s="16">
        <v>87.379112318421903</v>
      </c>
      <c r="B4123" s="15">
        <v>90.444949454570178</v>
      </c>
      <c r="C4123" s="15">
        <v>125.63554230297882</v>
      </c>
      <c r="D4123" s="15">
        <v>59.459730705134461</v>
      </c>
      <c r="E4123" s="15"/>
    </row>
    <row r="4124" spans="1:5" ht="15.75">
      <c r="A4124" s="16">
        <v>93.929153752873162</v>
      </c>
      <c r="B4124" s="15">
        <v>111.47961662826447</v>
      </c>
      <c r="C4124" s="15">
        <v>121.52644003862747</v>
      </c>
      <c r="D4124" s="15">
        <v>103.27038307415251</v>
      </c>
      <c r="E4124" s="15"/>
    </row>
    <row r="4125" spans="1:5" ht="15.75">
      <c r="A4125" s="16">
        <v>109.68904214818167</v>
      </c>
      <c r="B4125" s="15">
        <v>95.392445481513732</v>
      </c>
      <c r="C4125" s="15">
        <v>95.932024243444403</v>
      </c>
      <c r="D4125" s="15">
        <v>87.073548224259412</v>
      </c>
      <c r="E4125" s="15"/>
    </row>
    <row r="4126" spans="1:5" ht="15.75">
      <c r="A4126" s="16">
        <v>106.2438099477049</v>
      </c>
      <c r="B4126" s="15">
        <v>94.39706016312357</v>
      </c>
      <c r="C4126" s="15">
        <v>127.33848129133776</v>
      </c>
      <c r="D4126" s="15">
        <v>51.685220081998295</v>
      </c>
      <c r="E4126" s="15"/>
    </row>
    <row r="4127" spans="1:5" ht="15.75">
      <c r="A4127" s="16">
        <v>107.42835159024935</v>
      </c>
      <c r="B4127" s="15">
        <v>92.864186568198193</v>
      </c>
      <c r="C4127" s="15">
        <v>77.634998191319937</v>
      </c>
      <c r="D4127" s="15">
        <v>78.223987352947688</v>
      </c>
      <c r="E4127" s="15"/>
    </row>
    <row r="4128" spans="1:5" ht="15.75">
      <c r="A4128" s="16">
        <v>95.605369725808487</v>
      </c>
      <c r="B4128" s="15">
        <v>95.307707443544132</v>
      </c>
      <c r="C4128" s="15">
        <v>129.39782174550487</v>
      </c>
      <c r="D4128" s="15">
        <v>92.587473728150371</v>
      </c>
      <c r="E4128" s="15"/>
    </row>
    <row r="4129" spans="1:5" ht="15.75">
      <c r="A4129" s="16">
        <v>80.654379590646386</v>
      </c>
      <c r="B4129" s="15">
        <v>109.84511153652079</v>
      </c>
      <c r="C4129" s="15">
        <v>113.62335356560607</v>
      </c>
      <c r="D4129" s="15">
        <v>57.961369648671734</v>
      </c>
      <c r="E4129" s="15"/>
    </row>
    <row r="4130" spans="1:5" ht="15.75">
      <c r="A4130" s="16">
        <v>127.69268096577093</v>
      </c>
      <c r="B4130" s="15">
        <v>89.751128894880594</v>
      </c>
      <c r="C4130" s="15">
        <v>128.02193995879065</v>
      </c>
      <c r="D4130" s="15">
        <v>80.838004258259843</v>
      </c>
      <c r="E4130" s="15"/>
    </row>
    <row r="4131" spans="1:5" ht="15.75">
      <c r="A4131" s="16">
        <v>98.167389826676299</v>
      </c>
      <c r="B4131" s="15">
        <v>114.719770519946</v>
      </c>
      <c r="C4131" s="15">
        <v>102.17177526886303</v>
      </c>
      <c r="D4131" s="15">
        <v>86.060069497710856</v>
      </c>
      <c r="E4131" s="15"/>
    </row>
    <row r="4132" spans="1:5" ht="15.75">
      <c r="A4132" s="16">
        <v>110.41253722326019</v>
      </c>
      <c r="B4132" s="15">
        <v>115.63070716471771</v>
      </c>
      <c r="C4132" s="15">
        <v>123.19069159392484</v>
      </c>
      <c r="D4132" s="15">
        <v>99.636874667487518</v>
      </c>
      <c r="E4132" s="15"/>
    </row>
    <row r="4133" spans="1:5" ht="15.75">
      <c r="A4133" s="16">
        <v>94.499129322150566</v>
      </c>
      <c r="B4133" s="15">
        <v>115.58308593629931</v>
      </c>
      <c r="C4133" s="15">
        <v>119.81948123619759</v>
      </c>
      <c r="D4133" s="15">
        <v>97.658314197309437</v>
      </c>
      <c r="E4133" s="15"/>
    </row>
    <row r="4134" spans="1:5" ht="15.75">
      <c r="A4134" s="16">
        <v>98.493428610345291</v>
      </c>
      <c r="B4134" s="15">
        <v>92.255466747252513</v>
      </c>
      <c r="C4134" s="15">
        <v>142.76395814039802</v>
      </c>
      <c r="D4134" s="15">
        <v>96.746279311850003</v>
      </c>
      <c r="E4134" s="15"/>
    </row>
    <row r="4135" spans="1:5" ht="15.75">
      <c r="A4135" s="16">
        <v>97.007790370389557</v>
      </c>
      <c r="B4135" s="15">
        <v>115.82317040225689</v>
      </c>
      <c r="C4135" s="15">
        <v>106.21597862829049</v>
      </c>
      <c r="D4135" s="15">
        <v>98.351356846256976</v>
      </c>
      <c r="E4135" s="15"/>
    </row>
    <row r="4136" spans="1:5" ht="15.75">
      <c r="A4136" s="16">
        <v>92.143539749889669</v>
      </c>
      <c r="B4136" s="15">
        <v>107.44502371480849</v>
      </c>
      <c r="C4136" s="15">
        <v>122.95473933622816</v>
      </c>
      <c r="D4136" s="15">
        <v>121.73260131354482</v>
      </c>
      <c r="E4136" s="15"/>
    </row>
    <row r="4137" spans="1:5" ht="15.75">
      <c r="A4137" s="16">
        <v>101.43369048731756</v>
      </c>
      <c r="B4137" s="15">
        <v>105.68782105651167</v>
      </c>
      <c r="C4137" s="15">
        <v>117.06282091717526</v>
      </c>
      <c r="D4137" s="15">
        <v>48.289920198789105</v>
      </c>
      <c r="E4137" s="15"/>
    </row>
    <row r="4138" spans="1:5" ht="15.75">
      <c r="A4138" s="16">
        <v>98.905917412997724</v>
      </c>
      <c r="B4138" s="15">
        <v>108.19521704119097</v>
      </c>
      <c r="C4138" s="15">
        <v>111.1905941932946</v>
      </c>
      <c r="D4138" s="15">
        <v>104.94105667712574</v>
      </c>
      <c r="E4138" s="15"/>
    </row>
    <row r="4139" spans="1:5" ht="15.75">
      <c r="A4139" s="16">
        <v>90.348851201048319</v>
      </c>
      <c r="B4139" s="15">
        <v>90.46969356990644</v>
      </c>
      <c r="C4139" s="15">
        <v>112.78659232869472</v>
      </c>
      <c r="D4139" s="15">
        <v>56.076537623431477</v>
      </c>
      <c r="E4139" s="15"/>
    </row>
    <row r="4140" spans="1:5" ht="15.75">
      <c r="A4140" s="16">
        <v>88.008192601910196</v>
      </c>
      <c r="B4140" s="15">
        <v>127.45682955637108</v>
      </c>
      <c r="C4140" s="15">
        <v>141.11768129874349</v>
      </c>
      <c r="D4140" s="15">
        <v>82.044171704586688</v>
      </c>
      <c r="E4140" s="15"/>
    </row>
    <row r="4141" spans="1:5" ht="15.75">
      <c r="A4141" s="16">
        <v>92.065920967263537</v>
      </c>
      <c r="B4141" s="15">
        <v>70.988158661526768</v>
      </c>
      <c r="C4141" s="15">
        <v>96.828063620910143</v>
      </c>
      <c r="D4141" s="15">
        <v>64.488021289753306</v>
      </c>
      <c r="E4141" s="15"/>
    </row>
    <row r="4142" spans="1:5" ht="15.75">
      <c r="A4142" s="16">
        <v>109.63864907996026</v>
      </c>
      <c r="B4142" s="15">
        <v>95.732459426250216</v>
      </c>
      <c r="C4142" s="15">
        <v>124.53898428473167</v>
      </c>
      <c r="D4142" s="15">
        <v>102.51938480323588</v>
      </c>
      <c r="E4142" s="15"/>
    </row>
    <row r="4143" spans="1:5" ht="15.75">
      <c r="A4143" s="16">
        <v>108.64079356938419</v>
      </c>
      <c r="B4143" s="15">
        <v>88.206397619961763</v>
      </c>
      <c r="C4143" s="15">
        <v>104.54552097502869</v>
      </c>
      <c r="D4143" s="15">
        <v>83.857787340099321</v>
      </c>
      <c r="E4143" s="15"/>
    </row>
    <row r="4144" spans="1:5" ht="15.75">
      <c r="A4144" s="16">
        <v>92.763745414208643</v>
      </c>
      <c r="B4144" s="15">
        <v>67.373995173090861</v>
      </c>
      <c r="C4144" s="15">
        <v>166.36512294721797</v>
      </c>
      <c r="D4144" s="15">
        <v>85.91505779930344</v>
      </c>
      <c r="E4144" s="15"/>
    </row>
    <row r="4145" spans="1:5" ht="15.75">
      <c r="A4145" s="16">
        <v>119.82583899277301</v>
      </c>
      <c r="B4145" s="15">
        <v>96.839971015504034</v>
      </c>
      <c r="C4145" s="15">
        <v>148.30934442878743</v>
      </c>
      <c r="D4145" s="15">
        <v>73.144392382522483</v>
      </c>
      <c r="E4145" s="15"/>
    </row>
    <row r="4146" spans="1:5" ht="15.75">
      <c r="A4146" s="16">
        <v>117.22724792125518</v>
      </c>
      <c r="B4146" s="15">
        <v>112.23118288697833</v>
      </c>
      <c r="C4146" s="15">
        <v>57.875084754562067</v>
      </c>
      <c r="D4146" s="15">
        <v>95.690973381158528</v>
      </c>
      <c r="E4146" s="15"/>
    </row>
    <row r="4147" spans="1:5" ht="15.75">
      <c r="A4147" s="16">
        <v>96.954637640328656</v>
      </c>
      <c r="B4147" s="15">
        <v>96.907036846494066</v>
      </c>
      <c r="C4147" s="15">
        <v>140.21849372429642</v>
      </c>
      <c r="D4147" s="15">
        <v>64.280719911329243</v>
      </c>
      <c r="E4147" s="15"/>
    </row>
    <row r="4148" spans="1:5" ht="15.75">
      <c r="A4148" s="16">
        <v>90.904507384044564</v>
      </c>
      <c r="B4148" s="15">
        <v>103.29965515055619</v>
      </c>
      <c r="C4148" s="15">
        <v>124.01617017821422</v>
      </c>
      <c r="D4148" s="15">
        <v>112.51520046076848</v>
      </c>
      <c r="E4148" s="15"/>
    </row>
    <row r="4149" spans="1:5" ht="15.75">
      <c r="A4149" s="16">
        <v>85.756647359437466</v>
      </c>
      <c r="B4149" s="15">
        <v>92.333001447917695</v>
      </c>
      <c r="C4149" s="15">
        <v>122.9661233246361</v>
      </c>
      <c r="D4149" s="15">
        <v>74.5094219140924</v>
      </c>
      <c r="E4149" s="15"/>
    </row>
    <row r="4150" spans="1:5" ht="15.75">
      <c r="A4150" s="16">
        <v>92.971638799389211</v>
      </c>
      <c r="B4150" s="15">
        <v>113.56061599830127</v>
      </c>
      <c r="C4150" s="15">
        <v>126.11132096180313</v>
      </c>
      <c r="D4150" s="15">
        <v>81.303462872546106</v>
      </c>
      <c r="E4150" s="15"/>
    </row>
    <row r="4151" spans="1:5" ht="15.75">
      <c r="A4151" s="16">
        <v>80.380319073901774</v>
      </c>
      <c r="B4151" s="15">
        <v>85.001929451215119</v>
      </c>
      <c r="C4151" s="15">
        <v>123.23242110833235</v>
      </c>
      <c r="D4151" s="15">
        <v>93.710372198904679</v>
      </c>
      <c r="E4151" s="15"/>
    </row>
    <row r="4152" spans="1:5" ht="15.75">
      <c r="A4152" s="16">
        <v>97.414278377249275</v>
      </c>
      <c r="B4152" s="15">
        <v>100.29086632386566</v>
      </c>
      <c r="C4152" s="15">
        <v>124.4095120268355</v>
      </c>
      <c r="D4152" s="15">
        <v>83.107835685359532</v>
      </c>
      <c r="E4152" s="15"/>
    </row>
    <row r="4153" spans="1:5" ht="15.75">
      <c r="A4153" s="16">
        <v>106.34704215235615</v>
      </c>
      <c r="B4153" s="15">
        <v>84.491737503333297</v>
      </c>
      <c r="C4153" s="15">
        <v>141.54647443934323</v>
      </c>
      <c r="D4153" s="15">
        <v>102.36258554974711</v>
      </c>
      <c r="E4153" s="15"/>
    </row>
    <row r="4154" spans="1:5" ht="15.75">
      <c r="A4154" s="16">
        <v>116.03797585448774</v>
      </c>
      <c r="B4154" s="15">
        <v>86.334549999838828</v>
      </c>
      <c r="C4154" s="15">
        <v>152.3624453701359</v>
      </c>
      <c r="D4154" s="15">
        <v>64.406451880677196</v>
      </c>
      <c r="E4154" s="15"/>
    </row>
    <row r="4155" spans="1:5" ht="15.75">
      <c r="A4155" s="16">
        <v>101.4462277673033</v>
      </c>
      <c r="B4155" s="15">
        <v>91.677703762519513</v>
      </c>
      <c r="C4155" s="15">
        <v>127.2777303628402</v>
      </c>
      <c r="D4155" s="15">
        <v>33.626414061450305</v>
      </c>
      <c r="E4155" s="15"/>
    </row>
    <row r="4156" spans="1:5" ht="15.75">
      <c r="A4156" s="16">
        <v>95.02986390643855</v>
      </c>
      <c r="B4156" s="15">
        <v>97.694371748679032</v>
      </c>
      <c r="C4156" s="15">
        <v>122.48763369217954</v>
      </c>
      <c r="D4156" s="15">
        <v>91.466537054833452</v>
      </c>
      <c r="E4156" s="15"/>
    </row>
    <row r="4157" spans="1:5" ht="15.75">
      <c r="A4157" s="16">
        <v>100.307254741017</v>
      </c>
      <c r="B4157" s="15">
        <v>86.2188658708817</v>
      </c>
      <c r="C4157" s="15">
        <v>136.52732356150068</v>
      </c>
      <c r="D4157" s="15">
        <v>96.645521335636886</v>
      </c>
      <c r="E4157" s="15"/>
    </row>
    <row r="4158" spans="1:5" ht="15.75">
      <c r="A4158" s="16">
        <v>104.87082973458541</v>
      </c>
      <c r="B4158" s="15">
        <v>93.594482884873287</v>
      </c>
      <c r="C4158" s="15">
        <v>126.83827658250948</v>
      </c>
      <c r="D4158" s="15">
        <v>93.786297493954862</v>
      </c>
      <c r="E4158" s="15"/>
    </row>
    <row r="4159" spans="1:5" ht="15.75">
      <c r="A4159" s="16">
        <v>112.48154003894797</v>
      </c>
      <c r="B4159" s="15">
        <v>96.143150480747863</v>
      </c>
      <c r="C4159" s="15">
        <v>116.62279020064261</v>
      </c>
      <c r="D4159" s="15">
        <v>90.774944162438942</v>
      </c>
      <c r="E4159" s="15"/>
    </row>
    <row r="4160" spans="1:5" ht="15.75">
      <c r="A4160" s="16">
        <v>95.004970553253543</v>
      </c>
      <c r="B4160" s="15">
        <v>131.80924533040752</v>
      </c>
      <c r="C4160" s="15">
        <v>137.0191121330663</v>
      </c>
      <c r="D4160" s="15">
        <v>104.01644108632127</v>
      </c>
      <c r="E4160" s="15"/>
    </row>
    <row r="4161" spans="1:5" ht="15.75">
      <c r="A4161" s="16">
        <v>94.373251268598324</v>
      </c>
      <c r="B4161" s="15">
        <v>88.811620938491842</v>
      </c>
      <c r="C4161" s="15">
        <v>121.0849210002948</v>
      </c>
      <c r="D4161" s="15">
        <v>121.31371381960889</v>
      </c>
      <c r="E4161" s="15"/>
    </row>
    <row r="4162" spans="1:5" ht="15.75">
      <c r="A4162" s="16">
        <v>95.466469454072467</v>
      </c>
      <c r="B4162" s="15">
        <v>122.46451929372029</v>
      </c>
      <c r="C4162" s="15">
        <v>90.316257300975167</v>
      </c>
      <c r="D4162" s="15">
        <v>103.58867086288228</v>
      </c>
      <c r="E4162" s="15"/>
    </row>
    <row r="4163" spans="1:5" ht="15.75">
      <c r="A4163" s="16">
        <v>109.86849267721368</v>
      </c>
      <c r="B4163" s="15">
        <v>117.84233927568835</v>
      </c>
      <c r="C4163" s="15">
        <v>106.76921320749102</v>
      </c>
      <c r="D4163" s="15">
        <v>106.81839057980937</v>
      </c>
      <c r="E4163" s="15"/>
    </row>
    <row r="4164" spans="1:5" ht="15.75">
      <c r="A4164" s="16">
        <v>101.00520830014261</v>
      </c>
      <c r="B4164" s="15">
        <v>108.42347185948711</v>
      </c>
      <c r="C4164" s="15">
        <v>155.07813846730869</v>
      </c>
      <c r="D4164" s="15">
        <v>93.825973430034537</v>
      </c>
      <c r="E4164" s="15"/>
    </row>
    <row r="4165" spans="1:5" ht="15.75">
      <c r="A4165" s="16">
        <v>95.995795437835341</v>
      </c>
      <c r="B4165" s="15">
        <v>114.09329858697106</v>
      </c>
      <c r="C4165" s="15">
        <v>95.199270442043371</v>
      </c>
      <c r="D4165" s="15">
        <v>107.93310225955679</v>
      </c>
      <c r="E4165" s="15"/>
    </row>
    <row r="4166" spans="1:5" ht="15.75">
      <c r="A4166" s="16">
        <v>120.15537918833843</v>
      </c>
      <c r="B4166" s="15">
        <v>81.34811155844659</v>
      </c>
      <c r="C4166" s="15">
        <v>133.58006084715726</v>
      </c>
      <c r="D4166" s="15">
        <v>85.157547731262184</v>
      </c>
      <c r="E4166" s="15"/>
    </row>
    <row r="4167" spans="1:5" ht="15.75">
      <c r="A4167" s="16">
        <v>108.28144122283447</v>
      </c>
      <c r="B4167" s="15">
        <v>75.142422532115916</v>
      </c>
      <c r="C4167" s="15">
        <v>144.36691958767369</v>
      </c>
      <c r="D4167" s="15">
        <v>73.877998711969894</v>
      </c>
      <c r="E4167" s="15"/>
    </row>
    <row r="4168" spans="1:5" ht="15.75">
      <c r="A4168" s="16">
        <v>94.11133639171112</v>
      </c>
      <c r="B4168" s="15">
        <v>107.51674945215086</v>
      </c>
      <c r="C4168" s="15">
        <v>148.96589730364553</v>
      </c>
      <c r="D4168" s="15">
        <v>112.20739009778526</v>
      </c>
      <c r="E4168" s="15"/>
    </row>
    <row r="4169" spans="1:5" ht="15.75">
      <c r="A4169" s="16">
        <v>113.98699895753452</v>
      </c>
      <c r="B4169" s="15">
        <v>91.945579398247901</v>
      </c>
      <c r="C4169" s="15">
        <v>109.51290878975897</v>
      </c>
      <c r="D4169" s="15">
        <v>91.372880903043097</v>
      </c>
      <c r="E4169" s="15"/>
    </row>
    <row r="4170" spans="1:5" ht="15.75">
      <c r="A4170" s="16">
        <v>91.102546839954357</v>
      </c>
      <c r="B4170" s="15">
        <v>98.774251600792695</v>
      </c>
      <c r="C4170" s="15">
        <v>115.59830349572167</v>
      </c>
      <c r="D4170" s="15">
        <v>74.273617097566103</v>
      </c>
      <c r="E4170" s="15"/>
    </row>
    <row r="4171" spans="1:5" ht="15.75">
      <c r="A4171" s="16">
        <v>89.008348202730758</v>
      </c>
      <c r="B4171" s="15">
        <v>104.63914079239203</v>
      </c>
      <c r="C4171" s="15">
        <v>139.14002742388334</v>
      </c>
      <c r="D4171" s="15">
        <v>113.39816705245767</v>
      </c>
      <c r="E4171" s="15"/>
    </row>
    <row r="4172" spans="1:5" ht="15.75">
      <c r="A4172" s="16">
        <v>121.09855721369058</v>
      </c>
      <c r="B4172" s="15">
        <v>109.490359864742</v>
      </c>
      <c r="C4172" s="15">
        <v>161.50956774868632</v>
      </c>
      <c r="D4172" s="15">
        <v>67.354517488246302</v>
      </c>
      <c r="E4172" s="15"/>
    </row>
    <row r="4173" spans="1:5" ht="15.75">
      <c r="A4173" s="16">
        <v>108.76727815418121</v>
      </c>
      <c r="B4173" s="15">
        <v>115.5086752687339</v>
      </c>
      <c r="C4173" s="15">
        <v>119.66853872843899</v>
      </c>
      <c r="D4173" s="15">
        <v>101.46653895487248</v>
      </c>
      <c r="E4173" s="15"/>
    </row>
    <row r="4174" spans="1:5" ht="15.75">
      <c r="A4174" s="16">
        <v>117.98604432082129</v>
      </c>
      <c r="B4174" s="15">
        <v>98.956213147039307</v>
      </c>
      <c r="C4174" s="15">
        <v>123.73359315814128</v>
      </c>
      <c r="D4174" s="15">
        <v>127.09090170620243</v>
      </c>
      <c r="E4174" s="15"/>
    </row>
    <row r="4175" spans="1:5" ht="15.75">
      <c r="A4175" s="16">
        <v>86.234910363378958</v>
      </c>
      <c r="B4175" s="15">
        <v>117.97897920997116</v>
      </c>
      <c r="C4175" s="15">
        <v>118.05081489482063</v>
      </c>
      <c r="D4175" s="15">
        <v>115.80988470922762</v>
      </c>
      <c r="E4175" s="15"/>
    </row>
    <row r="4176" spans="1:5" ht="15.75">
      <c r="A4176" s="16">
        <v>86.937815474647095</v>
      </c>
      <c r="B4176" s="15">
        <v>103.42347587198333</v>
      </c>
      <c r="C4176" s="15">
        <v>136.91484558319758</v>
      </c>
      <c r="D4176" s="15">
        <v>39.124588058092513</v>
      </c>
      <c r="E4176" s="15"/>
    </row>
    <row r="4177" spans="1:5" ht="15.75">
      <c r="A4177" s="16">
        <v>94.037233987711488</v>
      </c>
      <c r="B4177" s="15">
        <v>100.72577339250302</v>
      </c>
      <c r="C4177" s="15">
        <v>127.57132708339327</v>
      </c>
      <c r="D4177" s="15">
        <v>66.494609793869586</v>
      </c>
      <c r="E4177" s="15"/>
    </row>
    <row r="4178" spans="1:5" ht="15.75">
      <c r="A4178" s="16">
        <v>91.000984750058933</v>
      </c>
      <c r="B4178" s="15">
        <v>97.14123921268083</v>
      </c>
      <c r="C4178" s="15">
        <v>129.78783704782018</v>
      </c>
      <c r="D4178" s="15">
        <v>94.470825746361697</v>
      </c>
      <c r="E4178" s="15"/>
    </row>
    <row r="4179" spans="1:5" ht="15.75">
      <c r="A4179" s="16">
        <v>98.388058492622577</v>
      </c>
      <c r="B4179" s="15">
        <v>89.117995017608109</v>
      </c>
      <c r="C4179" s="15">
        <v>125.18116703910778</v>
      </c>
      <c r="D4179" s="15">
        <v>119.28743099759345</v>
      </c>
      <c r="E4179" s="15"/>
    </row>
    <row r="4180" spans="1:5" ht="15.75">
      <c r="A4180" s="16">
        <v>94.096540387005234</v>
      </c>
      <c r="B4180" s="15">
        <v>114.3569705140294</v>
      </c>
      <c r="C4180" s="15">
        <v>158.31116747506826</v>
      </c>
      <c r="D4180" s="15">
        <v>67.830272730111574</v>
      </c>
      <c r="E4180" s="15"/>
    </row>
    <row r="4181" spans="1:5" ht="15.75">
      <c r="A4181" s="16">
        <v>103.62672853881918</v>
      </c>
      <c r="B4181" s="15">
        <v>79.856008663716693</v>
      </c>
      <c r="C4181" s="15">
        <v>140.08406692514654</v>
      </c>
      <c r="D4181" s="15">
        <v>82.083966558008115</v>
      </c>
      <c r="E4181" s="15"/>
    </row>
    <row r="4182" spans="1:5" ht="15.75">
      <c r="A4182" s="16">
        <v>86.50836415873755</v>
      </c>
      <c r="B4182" s="15">
        <v>103.47592389499596</v>
      </c>
      <c r="C4182" s="15">
        <v>91.065112791517322</v>
      </c>
      <c r="D4182" s="15">
        <v>93.014764262881044</v>
      </c>
      <c r="E4182" s="15"/>
    </row>
    <row r="4183" spans="1:5" ht="15.75">
      <c r="A4183" s="16">
        <v>119.00031537627456</v>
      </c>
      <c r="B4183" s="15">
        <v>74.973662063462143</v>
      </c>
      <c r="C4183" s="15">
        <v>99.275794284784524</v>
      </c>
      <c r="D4183" s="15">
        <v>45.223809787535174</v>
      </c>
      <c r="E4183" s="15"/>
    </row>
    <row r="4184" spans="1:5" ht="15.75">
      <c r="A4184" s="16">
        <v>105.44533900875876</v>
      </c>
      <c r="B4184" s="15">
        <v>105.93726889704271</v>
      </c>
      <c r="C4184" s="15">
        <v>108.2040894122315</v>
      </c>
      <c r="D4184" s="15">
        <v>96.581633593194738</v>
      </c>
      <c r="E4184" s="15"/>
    </row>
    <row r="4185" spans="1:5" ht="15.75">
      <c r="A4185" s="16">
        <v>90.200364503323271</v>
      </c>
      <c r="B4185" s="15">
        <v>113.59365409581414</v>
      </c>
      <c r="C4185" s="15">
        <v>124.98442701664771</v>
      </c>
      <c r="D4185" s="15">
        <v>85.174767758280723</v>
      </c>
      <c r="E4185" s="15"/>
    </row>
    <row r="4186" spans="1:5" ht="15.75">
      <c r="A4186" s="16">
        <v>122.57037494905489</v>
      </c>
      <c r="B4186" s="15">
        <v>90.709452844157568</v>
      </c>
      <c r="C4186" s="15">
        <v>129.35413820952704</v>
      </c>
      <c r="D4186" s="15">
        <v>140.97559428433328</v>
      </c>
      <c r="E4186" s="15"/>
    </row>
    <row r="4187" spans="1:5" ht="15.75">
      <c r="A4187" s="16">
        <v>93.455499226001848</v>
      </c>
      <c r="B4187" s="15">
        <v>112.37626310987139</v>
      </c>
      <c r="C4187" s="15">
        <v>116.6634893222124</v>
      </c>
      <c r="D4187" s="15">
        <v>94.750618669371534</v>
      </c>
      <c r="E4187" s="15"/>
    </row>
    <row r="4188" spans="1:5" ht="15.75">
      <c r="A4188" s="16">
        <v>97.902834297349273</v>
      </c>
      <c r="B4188" s="15">
        <v>128.2609136529004</v>
      </c>
      <c r="C4188" s="15">
        <v>135.49298334797868</v>
      </c>
      <c r="D4188" s="15">
        <v>108.01935270837362</v>
      </c>
      <c r="E4188" s="15"/>
    </row>
    <row r="4189" spans="1:5" ht="15.75">
      <c r="A4189" s="16">
        <v>100.94337598815741</v>
      </c>
      <c r="B4189" s="15">
        <v>121.9090932363315</v>
      </c>
      <c r="C4189" s="15">
        <v>114.04221727284494</v>
      </c>
      <c r="D4189" s="15">
        <v>91.510353025319091</v>
      </c>
      <c r="E4189" s="15"/>
    </row>
    <row r="4190" spans="1:5" ht="15.75">
      <c r="A4190" s="16">
        <v>101.73519962717705</v>
      </c>
      <c r="B4190" s="15">
        <v>116.07144729354104</v>
      </c>
      <c r="C4190" s="15">
        <v>139.85769461485233</v>
      </c>
      <c r="D4190" s="15">
        <v>101.15894652469706</v>
      </c>
      <c r="E4190" s="15"/>
    </row>
    <row r="4191" spans="1:5" ht="15.75">
      <c r="A4191" s="16">
        <v>82.343511343202636</v>
      </c>
      <c r="B4191" s="15">
        <v>109.58290239896087</v>
      </c>
      <c r="C4191" s="15">
        <v>108.53437519066347</v>
      </c>
      <c r="D4191" s="15">
        <v>76.073314072266385</v>
      </c>
      <c r="E4191" s="15"/>
    </row>
    <row r="4192" spans="1:5" ht="15.75">
      <c r="A4192" s="16">
        <v>102.75785053861455</v>
      </c>
      <c r="B4192" s="15">
        <v>99.365920096238369</v>
      </c>
      <c r="C4192" s="15">
        <v>134.25811382840038</v>
      </c>
      <c r="D4192" s="15">
        <v>115.12574292254953</v>
      </c>
      <c r="E4192" s="15"/>
    </row>
    <row r="4193" spans="1:5" ht="15.75">
      <c r="A4193" s="16">
        <v>96.670920357246359</v>
      </c>
      <c r="B4193" s="15">
        <v>124.16342843042685</v>
      </c>
      <c r="C4193" s="15">
        <v>109.47278503477378</v>
      </c>
      <c r="D4193" s="15">
        <v>82.680218752705059</v>
      </c>
      <c r="E4193" s="15"/>
    </row>
    <row r="4194" spans="1:5" ht="15.75">
      <c r="A4194" s="16">
        <v>103.64892540613937</v>
      </c>
      <c r="B4194" s="15">
        <v>90.650939808006115</v>
      </c>
      <c r="C4194" s="15">
        <v>129.33731883626933</v>
      </c>
      <c r="D4194" s="15">
        <v>107.04636472897846</v>
      </c>
      <c r="E4194" s="15"/>
    </row>
    <row r="4195" spans="1:5" ht="15.75">
      <c r="A4195" s="16">
        <v>104.1259959944</v>
      </c>
      <c r="B4195" s="15">
        <v>80.532335673245825</v>
      </c>
      <c r="C4195" s="15">
        <v>116.25149739578546</v>
      </c>
      <c r="D4195" s="15">
        <v>86.255050466468219</v>
      </c>
      <c r="E4195" s="15"/>
    </row>
    <row r="4196" spans="1:5" ht="15.75">
      <c r="A4196" s="16">
        <v>72.149754103270425</v>
      </c>
      <c r="B4196" s="15">
        <v>101.07446940333489</v>
      </c>
      <c r="C4196" s="15">
        <v>93.900408417147219</v>
      </c>
      <c r="D4196" s="15">
        <v>90.248250721549539</v>
      </c>
      <c r="E4196" s="15"/>
    </row>
    <row r="4197" spans="1:5" ht="15.75">
      <c r="A4197" s="16">
        <v>104.29641095189481</v>
      </c>
      <c r="B4197" s="15">
        <v>112.91517846448187</v>
      </c>
      <c r="C4197" s="15">
        <v>141.84384276129549</v>
      </c>
      <c r="D4197" s="15">
        <v>134.13781959315543</v>
      </c>
      <c r="E4197" s="15"/>
    </row>
    <row r="4198" spans="1:5" ht="15.75">
      <c r="A4198" s="16">
        <v>111.48674615970435</v>
      </c>
      <c r="B4198" s="15">
        <v>84.204902962886763</v>
      </c>
      <c r="C4198" s="15">
        <v>134.29249837063253</v>
      </c>
      <c r="D4198" s="15">
        <v>104.30388363454881</v>
      </c>
      <c r="E4198" s="15"/>
    </row>
    <row r="4199" spans="1:5" ht="15.75">
      <c r="A4199" s="16">
        <v>94.78404341220994</v>
      </c>
      <c r="B4199" s="15">
        <v>108.44617934060921</v>
      </c>
      <c r="C4199" s="15">
        <v>85.644726384919068</v>
      </c>
      <c r="D4199" s="15">
        <v>83.427911316056225</v>
      </c>
      <c r="E4199" s="15"/>
    </row>
    <row r="4200" spans="1:5" ht="15.75">
      <c r="A4200" s="16">
        <v>106.93182399294301</v>
      </c>
      <c r="B4200" s="15">
        <v>99.390810632121429</v>
      </c>
      <c r="C4200" s="15">
        <v>121.96457077027958</v>
      </c>
      <c r="D4200" s="15">
        <v>72.347053443712639</v>
      </c>
      <c r="E4200" s="15"/>
    </row>
    <row r="4201" spans="1:5" ht="15.75">
      <c r="A4201" s="16">
        <v>109.29417698552015</v>
      </c>
      <c r="B4201" s="15">
        <v>105.32318150698075</v>
      </c>
      <c r="C4201" s="15">
        <v>111.81809994628225</v>
      </c>
      <c r="D4201" s="15">
        <v>85.291364373125589</v>
      </c>
      <c r="E4201" s="15"/>
    </row>
    <row r="4202" spans="1:5" ht="15.75">
      <c r="A4202" s="16">
        <v>87.377459320782691</v>
      </c>
      <c r="B4202" s="15">
        <v>96.124181838354161</v>
      </c>
      <c r="C4202" s="15">
        <v>112.62726057771602</v>
      </c>
      <c r="D4202" s="15">
        <v>124.27917296000714</v>
      </c>
      <c r="E4202" s="15"/>
    </row>
    <row r="4203" spans="1:5" ht="15.75">
      <c r="A4203" s="16">
        <v>92.31661872585164</v>
      </c>
      <c r="B4203" s="15">
        <v>82.586983401404268</v>
      </c>
      <c r="C4203" s="15">
        <v>122.99624800124889</v>
      </c>
      <c r="D4203" s="15">
        <v>107.10183110479079</v>
      </c>
      <c r="E4203" s="15"/>
    </row>
    <row r="4204" spans="1:5" ht="15.75">
      <c r="A4204" s="16">
        <v>109.79356348463511</v>
      </c>
      <c r="B4204" s="15">
        <v>96.785945435448184</v>
      </c>
      <c r="C4204" s="15">
        <v>117.6651927466196</v>
      </c>
      <c r="D4204" s="15">
        <v>125.34967514702657</v>
      </c>
      <c r="E4204" s="15"/>
    </row>
    <row r="4205" spans="1:5" ht="15.75">
      <c r="A4205" s="16">
        <v>81.162591985793142</v>
      </c>
      <c r="B4205" s="15">
        <v>84.540033997632236</v>
      </c>
      <c r="C4205" s="15">
        <v>123.73014013841157</v>
      </c>
      <c r="D4205" s="15">
        <v>73.371359492716692</v>
      </c>
      <c r="E4205" s="15"/>
    </row>
    <row r="4206" spans="1:5" ht="15.75">
      <c r="A4206" s="16">
        <v>121.7817371532476</v>
      </c>
      <c r="B4206" s="15">
        <v>87.625192781024452</v>
      </c>
      <c r="C4206" s="15">
        <v>86.413850039411955</v>
      </c>
      <c r="D4206" s="15">
        <v>89.176999649913569</v>
      </c>
      <c r="E4206" s="15"/>
    </row>
    <row r="4207" spans="1:5" ht="15.75">
      <c r="A4207" s="16">
        <v>106.90347661975466</v>
      </c>
      <c r="B4207" s="15">
        <v>110.45150667053463</v>
      </c>
      <c r="C4207" s="15">
        <v>121.89395526323779</v>
      </c>
      <c r="D4207" s="15">
        <v>87.430016229950525</v>
      </c>
      <c r="E4207" s="15"/>
    </row>
    <row r="4208" spans="1:5" ht="15.75">
      <c r="A4208" s="16">
        <v>100.31057904971021</v>
      </c>
      <c r="B4208" s="15">
        <v>98.103934280749172</v>
      </c>
      <c r="C4208" s="15">
        <v>61.274971604154871</v>
      </c>
      <c r="D4208" s="15">
        <v>104.41137489582388</v>
      </c>
      <c r="E4208" s="15"/>
    </row>
    <row r="4209" spans="1:5" ht="15.75">
      <c r="A4209" s="16">
        <v>95.562982129058582</v>
      </c>
      <c r="B4209" s="15">
        <v>110.93401641418268</v>
      </c>
      <c r="C4209" s="15">
        <v>111.00404690510004</v>
      </c>
      <c r="D4209" s="15">
        <v>79.539584757759485</v>
      </c>
      <c r="E4209" s="15"/>
    </row>
    <row r="4210" spans="1:5" ht="15.75">
      <c r="A4210" s="16">
        <v>108.9086519237469</v>
      </c>
      <c r="B4210" s="15">
        <v>75.153979036008423</v>
      </c>
      <c r="C4210" s="15">
        <v>134.8054201265029</v>
      </c>
      <c r="D4210" s="15">
        <v>93.022607022879811</v>
      </c>
      <c r="E4210" s="15"/>
    </row>
    <row r="4211" spans="1:5" ht="15.75">
      <c r="A4211" s="16">
        <v>104.6276353369592</v>
      </c>
      <c r="B4211" s="15">
        <v>120.63636707853789</v>
      </c>
      <c r="C4211" s="15">
        <v>125.07520580721234</v>
      </c>
      <c r="D4211" s="15">
        <v>82.388467596337023</v>
      </c>
      <c r="E4211" s="15"/>
    </row>
    <row r="4212" spans="1:5" ht="15.75">
      <c r="A4212" s="16">
        <v>115.37441330819433</v>
      </c>
      <c r="B4212" s="15">
        <v>97.263750182924014</v>
      </c>
      <c r="C4212" s="15">
        <v>96.96865297451609</v>
      </c>
      <c r="D4212" s="15">
        <v>87.885541852989491</v>
      </c>
      <c r="E4212" s="15"/>
    </row>
    <row r="4213" spans="1:5" ht="15.75">
      <c r="A4213" s="16">
        <v>87.967874574508187</v>
      </c>
      <c r="B4213" s="15">
        <v>119.29648814129337</v>
      </c>
      <c r="C4213" s="15">
        <v>74.947679140399259</v>
      </c>
      <c r="D4213" s="15">
        <v>80.843746633127012</v>
      </c>
      <c r="E4213" s="15"/>
    </row>
    <row r="4214" spans="1:5" ht="15.75">
      <c r="A4214" s="16">
        <v>102.96405431984681</v>
      </c>
      <c r="B4214" s="15">
        <v>102.61061450385114</v>
      </c>
      <c r="C4214" s="15">
        <v>114.93677212320677</v>
      </c>
      <c r="D4214" s="15">
        <v>62.006474214007312</v>
      </c>
      <c r="E4214" s="15"/>
    </row>
    <row r="4215" spans="1:5" ht="15.75">
      <c r="A4215" s="16">
        <v>101.16193620601734</v>
      </c>
      <c r="B4215" s="15">
        <v>101.12790976385213</v>
      </c>
      <c r="C4215" s="15">
        <v>112.2741200222265</v>
      </c>
      <c r="D4215" s="15">
        <v>69.700479338285959</v>
      </c>
      <c r="E4215" s="15"/>
    </row>
    <row r="4216" spans="1:5" ht="15.75">
      <c r="A4216" s="16">
        <v>105.29969621473469</v>
      </c>
      <c r="B4216" s="15">
        <v>82.816628114278501</v>
      </c>
      <c r="C4216" s="15">
        <v>68.013794746866552</v>
      </c>
      <c r="D4216" s="15">
        <v>70.712281141999256</v>
      </c>
      <c r="E4216" s="15"/>
    </row>
    <row r="4217" spans="1:5" ht="15.75">
      <c r="A4217" s="16">
        <v>110.55665833155217</v>
      </c>
      <c r="B4217" s="15">
        <v>112.21741225313622</v>
      </c>
      <c r="C4217" s="15">
        <v>110.66900955459005</v>
      </c>
      <c r="D4217" s="15">
        <v>65.675104817194097</v>
      </c>
      <c r="E4217" s="15"/>
    </row>
    <row r="4218" spans="1:5" ht="15.75">
      <c r="A4218" s="16">
        <v>116.62525945911852</v>
      </c>
      <c r="B4218" s="15">
        <v>109.11978983506856</v>
      </c>
      <c r="C4218" s="15">
        <v>137.16585409412687</v>
      </c>
      <c r="D4218" s="15">
        <v>120.77084184924161</v>
      </c>
      <c r="E4218" s="15"/>
    </row>
    <row r="4219" spans="1:5" ht="15.75">
      <c r="A4219" s="16">
        <v>96.289541028772874</v>
      </c>
      <c r="B4219" s="15">
        <v>105.68221733220753</v>
      </c>
      <c r="C4219" s="15">
        <v>128.21019515198486</v>
      </c>
      <c r="D4219" s="15">
        <v>82.602775540698303</v>
      </c>
      <c r="E4219" s="15"/>
    </row>
    <row r="4220" spans="1:5" ht="15.75">
      <c r="A4220" s="16">
        <v>89.172031479142788</v>
      </c>
      <c r="B4220" s="15">
        <v>117.15860803221858</v>
      </c>
      <c r="C4220" s="15">
        <v>136.45830136164818</v>
      </c>
      <c r="D4220" s="15">
        <v>56.219167832529138</v>
      </c>
      <c r="E4220" s="15"/>
    </row>
    <row r="4221" spans="1:5" ht="15.75">
      <c r="A4221" s="16">
        <v>108.58472251832154</v>
      </c>
      <c r="B4221" s="15">
        <v>126.58427229488325</v>
      </c>
      <c r="C4221" s="15">
        <v>101.62276928634242</v>
      </c>
      <c r="D4221" s="15">
        <v>92.808517000440816</v>
      </c>
      <c r="E4221" s="15"/>
    </row>
    <row r="4222" spans="1:5" ht="15.75">
      <c r="A4222" s="16">
        <v>115.71071647452982</v>
      </c>
      <c r="B4222" s="15">
        <v>112.35188739542536</v>
      </c>
      <c r="C4222" s="15">
        <v>116.62286420534542</v>
      </c>
      <c r="D4222" s="15">
        <v>102.58654459764784</v>
      </c>
      <c r="E4222" s="15"/>
    </row>
    <row r="4223" spans="1:5" ht="15.75">
      <c r="A4223" s="16">
        <v>89.79303179524436</v>
      </c>
      <c r="B4223" s="15">
        <v>85.637178596590502</v>
      </c>
      <c r="C4223" s="15">
        <v>114.27876757185231</v>
      </c>
      <c r="D4223" s="15">
        <v>98.563163274695853</v>
      </c>
      <c r="E4223" s="15"/>
    </row>
    <row r="4224" spans="1:5" ht="15.75">
      <c r="A4224" s="16">
        <v>91.5214546686002</v>
      </c>
      <c r="B4224" s="15">
        <v>100.59681077519258</v>
      </c>
      <c r="C4224" s="15">
        <v>127.92753262829706</v>
      </c>
      <c r="D4224" s="15">
        <v>109.41268089047753</v>
      </c>
      <c r="E4224" s="15"/>
    </row>
    <row r="4225" spans="1:5" ht="15.75">
      <c r="A4225" s="16">
        <v>100.69108157615005</v>
      </c>
      <c r="B4225" s="15">
        <v>129.66994167113057</v>
      </c>
      <c r="C4225" s="15">
        <v>130.11279796220379</v>
      </c>
      <c r="D4225" s="15">
        <v>81.378228996334201</v>
      </c>
      <c r="E4225" s="15"/>
    </row>
    <row r="4226" spans="1:5" ht="15.75">
      <c r="A4226" s="16">
        <v>86.729720430389534</v>
      </c>
      <c r="B4226" s="15">
        <v>107.89425110963293</v>
      </c>
      <c r="C4226" s="15">
        <v>114.73846800664091</v>
      </c>
      <c r="D4226" s="15">
        <v>78.637083349724435</v>
      </c>
      <c r="E4226" s="15"/>
    </row>
    <row r="4227" spans="1:5" ht="15.75">
      <c r="A4227" s="16">
        <v>88.467033934796291</v>
      </c>
      <c r="B4227" s="15">
        <v>115.47257274208391</v>
      </c>
      <c r="C4227" s="15">
        <v>153.2922849269255</v>
      </c>
      <c r="D4227" s="15">
        <v>93.972376817424674</v>
      </c>
      <c r="E4227" s="15"/>
    </row>
    <row r="4228" spans="1:5" ht="15.75">
      <c r="A4228" s="16">
        <v>108.25820176058301</v>
      </c>
      <c r="B4228" s="15">
        <v>91.489080666724476</v>
      </c>
      <c r="C4228" s="15">
        <v>117.91155477999951</v>
      </c>
      <c r="D4228" s="15">
        <v>111.5231893867076</v>
      </c>
      <c r="E4228" s="15"/>
    </row>
    <row r="4229" spans="1:5" ht="15.75">
      <c r="A4229" s="16">
        <v>96.838153819311401</v>
      </c>
      <c r="B4229" s="15">
        <v>113.30367358974627</v>
      </c>
      <c r="C4229" s="15">
        <v>145.37827149223972</v>
      </c>
      <c r="D4229" s="15">
        <v>95.829199665564602</v>
      </c>
      <c r="E4229" s="15"/>
    </row>
    <row r="4230" spans="1:5" ht="15.75">
      <c r="A4230" s="16">
        <v>112.63775176590798</v>
      </c>
      <c r="B4230" s="15">
        <v>87.287975442626475</v>
      </c>
      <c r="C4230" s="15">
        <v>138.51404171777517</v>
      </c>
      <c r="D4230" s="15">
        <v>64.292677485303784</v>
      </c>
      <c r="E4230" s="15"/>
    </row>
    <row r="4231" spans="1:5" ht="15.75">
      <c r="A4231" s="16">
        <v>97.071104149000575</v>
      </c>
      <c r="B4231" s="15">
        <v>82.942882985241795</v>
      </c>
      <c r="C4231" s="15">
        <v>123.10945953300347</v>
      </c>
      <c r="D4231" s="15">
        <v>137.79896115068482</v>
      </c>
      <c r="E4231" s="15"/>
    </row>
    <row r="4232" spans="1:5" ht="15.75">
      <c r="A4232" s="16">
        <v>97.379652304374531</v>
      </c>
      <c r="B4232" s="15">
        <v>69.755802900436947</v>
      </c>
      <c r="C4232" s="15">
        <v>115.27180682202811</v>
      </c>
      <c r="D4232" s="15">
        <v>64.81625528309678</v>
      </c>
      <c r="E4232" s="15"/>
    </row>
    <row r="4233" spans="1:5" ht="15.75">
      <c r="A4233" s="16">
        <v>104.91120521866151</v>
      </c>
      <c r="B4233" s="15">
        <v>103.34279229818435</v>
      </c>
      <c r="C4233" s="15">
        <v>142.52442955262836</v>
      </c>
      <c r="D4233" s="15">
        <v>117.49933420552452</v>
      </c>
      <c r="E4233" s="15"/>
    </row>
    <row r="4234" spans="1:5" ht="15.75">
      <c r="A4234" s="16">
        <v>115.43675809969614</v>
      </c>
      <c r="B4234" s="15">
        <v>96.551869488939701</v>
      </c>
      <c r="C4234" s="15">
        <v>126.40440729578586</v>
      </c>
      <c r="D4234" s="15">
        <v>110.33648467705461</v>
      </c>
      <c r="E4234" s="15"/>
    </row>
    <row r="4235" spans="1:5" ht="15.75">
      <c r="A4235" s="16">
        <v>89.131174913978839</v>
      </c>
      <c r="B4235" s="15">
        <v>118.85876344124426</v>
      </c>
      <c r="C4235" s="15">
        <v>135.65395286045714</v>
      </c>
      <c r="D4235" s="15">
        <v>76.486548382240471</v>
      </c>
      <c r="E4235" s="15"/>
    </row>
    <row r="4236" spans="1:5" ht="15.75">
      <c r="A4236" s="16">
        <v>108.37762746635917</v>
      </c>
      <c r="B4236" s="15">
        <v>120.15054015890883</v>
      </c>
      <c r="C4236" s="15">
        <v>124.93726827185583</v>
      </c>
      <c r="D4236" s="15">
        <v>138.34428227037279</v>
      </c>
      <c r="E4236" s="15"/>
    </row>
    <row r="4237" spans="1:5" ht="15.75">
      <c r="A4237" s="16">
        <v>78.631119776053993</v>
      </c>
      <c r="B4237" s="15">
        <v>106.60631614144336</v>
      </c>
      <c r="C4237" s="15">
        <v>120.77863272495506</v>
      </c>
      <c r="D4237" s="15">
        <v>75.490644023381037</v>
      </c>
      <c r="E4237" s="15"/>
    </row>
    <row r="4238" spans="1:5" ht="15.75">
      <c r="A4238" s="16">
        <v>89.876227997427804</v>
      </c>
      <c r="B4238" s="15">
        <v>111.07106153443738</v>
      </c>
      <c r="C4238" s="15">
        <v>155.35230363486221</v>
      </c>
      <c r="D4238" s="15">
        <v>62.901042144125086</v>
      </c>
      <c r="E4238" s="15"/>
    </row>
    <row r="4239" spans="1:5" ht="15.75">
      <c r="A4239" s="16">
        <v>101.57173324367932</v>
      </c>
      <c r="B4239" s="15">
        <v>87.397905232057838</v>
      </c>
      <c r="C4239" s="15">
        <v>111.32013506250473</v>
      </c>
      <c r="D4239" s="15">
        <v>110.33046160324602</v>
      </c>
      <c r="E4239" s="15"/>
    </row>
    <row r="4240" spans="1:5" ht="15.75">
      <c r="A4240" s="16">
        <v>87.806360627814684</v>
      </c>
      <c r="B4240" s="15">
        <v>95.59848786370253</v>
      </c>
      <c r="C4240" s="15">
        <v>134.7522971970875</v>
      </c>
      <c r="D4240" s="15">
        <v>101.64768439742602</v>
      </c>
      <c r="E4240" s="15"/>
    </row>
    <row r="4241" spans="1:5" ht="15.75">
      <c r="A4241" s="16">
        <v>107.50098998872772</v>
      </c>
      <c r="B4241" s="15">
        <v>106.10835110859398</v>
      </c>
      <c r="C4241" s="15">
        <v>161.37842043605701</v>
      </c>
      <c r="D4241" s="15">
        <v>92.802043515041532</v>
      </c>
      <c r="E4241" s="15"/>
    </row>
    <row r="4242" spans="1:5" ht="15.75">
      <c r="A4242" s="16">
        <v>101.85836761284008</v>
      </c>
      <c r="B4242" s="15">
        <v>95.052671032510716</v>
      </c>
      <c r="C4242" s="15">
        <v>91.346134174534654</v>
      </c>
      <c r="D4242" s="15">
        <v>76.79335673851142</v>
      </c>
      <c r="E4242" s="15"/>
    </row>
    <row r="4243" spans="1:5" ht="15.75">
      <c r="A4243" s="16">
        <v>112.21764513894641</v>
      </c>
      <c r="B4243" s="15">
        <v>70.259694967495534</v>
      </c>
      <c r="C4243" s="15">
        <v>133.32610582921802</v>
      </c>
      <c r="D4243" s="15">
        <v>72.028333556949065</v>
      </c>
      <c r="E4243" s="15"/>
    </row>
    <row r="4244" spans="1:5" ht="15.75">
      <c r="A4244" s="16">
        <v>112.01080158722334</v>
      </c>
      <c r="B4244" s="15">
        <v>113.36289168372673</v>
      </c>
      <c r="C4244" s="15">
        <v>122.48975941438403</v>
      </c>
      <c r="D4244" s="15">
        <v>64.002524322637555</v>
      </c>
      <c r="E4244" s="15"/>
    </row>
    <row r="4245" spans="1:5" ht="15.75">
      <c r="A4245" s="16">
        <v>102.66653026096719</v>
      </c>
      <c r="B4245" s="15">
        <v>91.188482307535423</v>
      </c>
      <c r="C4245" s="15">
        <v>146.091117383952</v>
      </c>
      <c r="D4245" s="15">
        <v>50.758094418944211</v>
      </c>
      <c r="E4245" s="15"/>
    </row>
    <row r="4246" spans="1:5" ht="15.75">
      <c r="A4246" s="16">
        <v>96.443220356638903</v>
      </c>
      <c r="B4246" s="15">
        <v>126.68260399258315</v>
      </c>
      <c r="C4246" s="15">
        <v>136.49052660412622</v>
      </c>
      <c r="D4246" s="15">
        <v>128.6969271187445</v>
      </c>
      <c r="E4246" s="15"/>
    </row>
    <row r="4247" spans="1:5" ht="15.75">
      <c r="A4247" s="16">
        <v>110.56565512720908</v>
      </c>
      <c r="B4247" s="15">
        <v>106.49066748292171</v>
      </c>
      <c r="C4247" s="15">
        <v>156.96646510853043</v>
      </c>
      <c r="D4247" s="15">
        <v>107.81551223010979</v>
      </c>
      <c r="E4247" s="15"/>
    </row>
    <row r="4248" spans="1:5" ht="15.75">
      <c r="A4248" s="16">
        <v>97.395084063185777</v>
      </c>
      <c r="B4248" s="15">
        <v>76.447237855609274</v>
      </c>
      <c r="C4248" s="15">
        <v>157.86337781611905</v>
      </c>
      <c r="D4248" s="15">
        <v>113.74551803212398</v>
      </c>
      <c r="E4248" s="15"/>
    </row>
    <row r="4249" spans="1:5" ht="15.75">
      <c r="A4249" s="16">
        <v>111.4181003631586</v>
      </c>
      <c r="B4249" s="15">
        <v>99.058330920803428</v>
      </c>
      <c r="C4249" s="15">
        <v>111.05197015553472</v>
      </c>
      <c r="D4249" s="15">
        <v>123.29018879152045</v>
      </c>
      <c r="E4249" s="15"/>
    </row>
    <row r="4250" spans="1:5" ht="15.75">
      <c r="A4250" s="16">
        <v>108.36327694642591</v>
      </c>
      <c r="B4250" s="15">
        <v>117.99553491235883</v>
      </c>
      <c r="C4250" s="15">
        <v>93.147729229946208</v>
      </c>
      <c r="D4250" s="15">
        <v>90.061089165209296</v>
      </c>
      <c r="E4250" s="15"/>
    </row>
    <row r="4251" spans="1:5" ht="15.75">
      <c r="A4251" s="16">
        <v>95.001626840235076</v>
      </c>
      <c r="B4251" s="15">
        <v>126.33690891414631</v>
      </c>
      <c r="C4251" s="15">
        <v>124.48200110464427</v>
      </c>
      <c r="D4251" s="15">
        <v>93.23621435843279</v>
      </c>
      <c r="E4251" s="15"/>
    </row>
    <row r="4252" spans="1:5" ht="15.75">
      <c r="A4252" s="16">
        <v>109.43401730506821</v>
      </c>
      <c r="B4252" s="15">
        <v>72.030282456472605</v>
      </c>
      <c r="C4252" s="15">
        <v>120.76205623328065</v>
      </c>
      <c r="D4252" s="15">
        <v>121.62791347552684</v>
      </c>
      <c r="E4252" s="15"/>
    </row>
    <row r="4253" spans="1:5" ht="15.75">
      <c r="A4253" s="16">
        <v>104.10298564423783</v>
      </c>
      <c r="B4253" s="15">
        <v>99.157936682991021</v>
      </c>
      <c r="C4253" s="15">
        <v>134.27728559350385</v>
      </c>
      <c r="D4253" s="15">
        <v>113.39003868798727</v>
      </c>
      <c r="E4253" s="15"/>
    </row>
    <row r="4254" spans="1:5" ht="15.75">
      <c r="A4254" s="16">
        <v>131.59659158114891</v>
      </c>
      <c r="B4254" s="15">
        <v>94.475719728995955</v>
      </c>
      <c r="C4254" s="15">
        <v>110.38101329757524</v>
      </c>
      <c r="D4254" s="15">
        <v>97.331742081939865</v>
      </c>
      <c r="E4254" s="15"/>
    </row>
    <row r="4255" spans="1:5" ht="15.75">
      <c r="A4255" s="16">
        <v>88.807375669949806</v>
      </c>
      <c r="B4255" s="15">
        <v>102.28216719696661</v>
      </c>
      <c r="C4255" s="15">
        <v>106.06403222229801</v>
      </c>
      <c r="D4255" s="15">
        <v>85.712143651625183</v>
      </c>
      <c r="E4255" s="15"/>
    </row>
    <row r="4256" spans="1:5" ht="15.75">
      <c r="A4256" s="16">
        <v>81.746172280111296</v>
      </c>
      <c r="B4256" s="15">
        <v>118.5788850107258</v>
      </c>
      <c r="C4256" s="15">
        <v>127.0705879473212</v>
      </c>
      <c r="D4256" s="15">
        <v>86.64246676432299</v>
      </c>
      <c r="E4256" s="15"/>
    </row>
    <row r="4257" spans="1:5" ht="15.75">
      <c r="A4257" s="16">
        <v>85.448077455458815</v>
      </c>
      <c r="B4257" s="15">
        <v>86.447928025228293</v>
      </c>
      <c r="C4257" s="15">
        <v>138.67757105373926</v>
      </c>
      <c r="D4257" s="15">
        <v>107.44560467362021</v>
      </c>
      <c r="E4257" s="15"/>
    </row>
    <row r="4258" spans="1:5" ht="15.75">
      <c r="A4258" s="16">
        <v>115.60686902826092</v>
      </c>
      <c r="B4258" s="15">
        <v>100.00721122938785</v>
      </c>
      <c r="C4258" s="15">
        <v>119.70763043811985</v>
      </c>
      <c r="D4258" s="15">
        <v>64.801517669116038</v>
      </c>
      <c r="E4258" s="15"/>
    </row>
    <row r="4259" spans="1:5" ht="15.75">
      <c r="A4259" s="16">
        <v>91.126726835688032</v>
      </c>
      <c r="B4259" s="15">
        <v>91.859212936276435</v>
      </c>
      <c r="C4259" s="15">
        <v>135.30576286394194</v>
      </c>
      <c r="D4259" s="15">
        <v>89.314528979150509</v>
      </c>
      <c r="E4259" s="15"/>
    </row>
    <row r="4260" spans="1:5" ht="15.75">
      <c r="A4260" s="16">
        <v>112.59874516165382</v>
      </c>
      <c r="B4260" s="15">
        <v>131.63485975028379</v>
      </c>
      <c r="C4260" s="15">
        <v>129.54377188481772</v>
      </c>
      <c r="D4260" s="15">
        <v>91.386647723913939</v>
      </c>
      <c r="E4260" s="15"/>
    </row>
    <row r="4261" spans="1:5" ht="15.75">
      <c r="A4261" s="16">
        <v>78.458656930115467</v>
      </c>
      <c r="B4261" s="15">
        <v>99.795897190068672</v>
      </c>
      <c r="C4261" s="15">
        <v>123.01542770041465</v>
      </c>
      <c r="D4261" s="15">
        <v>101.57380433708454</v>
      </c>
      <c r="E4261" s="15"/>
    </row>
    <row r="4262" spans="1:5" ht="15.75">
      <c r="A4262" s="16">
        <v>94.842799806036737</v>
      </c>
      <c r="B4262" s="15">
        <v>108.85552851087823</v>
      </c>
      <c r="C4262" s="15">
        <v>123.60426773924473</v>
      </c>
      <c r="D4262" s="15">
        <v>75.046053621838382</v>
      </c>
      <c r="E4262" s="15"/>
    </row>
    <row r="4263" spans="1:5" ht="15.75">
      <c r="A4263" s="16">
        <v>108.69394720859873</v>
      </c>
      <c r="B4263" s="15">
        <v>83.867065266110785</v>
      </c>
      <c r="C4263" s="15">
        <v>137.13163446488466</v>
      </c>
      <c r="D4263" s="15">
        <v>74.666476129158355</v>
      </c>
      <c r="E4263" s="15"/>
    </row>
    <row r="4264" spans="1:5" ht="15.75">
      <c r="A4264" s="16">
        <v>106.53982236107709</v>
      </c>
      <c r="B4264" s="15">
        <v>90.212594671788793</v>
      </c>
      <c r="C4264" s="15">
        <v>95.791151024462806</v>
      </c>
      <c r="D4264" s="15">
        <v>111.98703088525122</v>
      </c>
      <c r="E4264" s="15"/>
    </row>
    <row r="4265" spans="1:5" ht="15.75">
      <c r="A4265" s="16">
        <v>98.6236012476013</v>
      </c>
      <c r="B4265" s="15">
        <v>129.28996283151264</v>
      </c>
      <c r="C4265" s="15">
        <v>127.05632864609697</v>
      </c>
      <c r="D4265" s="15">
        <v>94.826788004360196</v>
      </c>
      <c r="E4265" s="15"/>
    </row>
    <row r="4266" spans="1:5" ht="15.75">
      <c r="A4266" s="16">
        <v>103.37835967070532</v>
      </c>
      <c r="B4266" s="15">
        <v>80.802141641305525</v>
      </c>
      <c r="C4266" s="15">
        <v>159.51949847300853</v>
      </c>
      <c r="D4266" s="15">
        <v>95.270345076392005</v>
      </c>
      <c r="E4266" s="15"/>
    </row>
    <row r="4267" spans="1:5" ht="15.75">
      <c r="A4267" s="16">
        <v>94.47383410173984</v>
      </c>
      <c r="B4267" s="15">
        <v>109.97830264464028</v>
      </c>
      <c r="C4267" s="15">
        <v>141.1818890694633</v>
      </c>
      <c r="D4267" s="15">
        <v>69.36288413218108</v>
      </c>
      <c r="E4267" s="15"/>
    </row>
    <row r="4268" spans="1:5" ht="15.75">
      <c r="A4268" s="16">
        <v>87.606040971030552</v>
      </c>
      <c r="B4268" s="15">
        <v>81.351484404626717</v>
      </c>
      <c r="C4268" s="15">
        <v>127.76936425800614</v>
      </c>
      <c r="D4268" s="15">
        <v>62.994665613820189</v>
      </c>
      <c r="E4268" s="15"/>
    </row>
    <row r="4269" spans="1:5" ht="15.75">
      <c r="A4269" s="16">
        <v>99.084713685334691</v>
      </c>
      <c r="B4269" s="15">
        <v>92.09107858587231</v>
      </c>
      <c r="C4269" s="15">
        <v>166.14089276732216</v>
      </c>
      <c r="D4269" s="15">
        <v>87.331234061372243</v>
      </c>
      <c r="E4269" s="15"/>
    </row>
    <row r="4270" spans="1:5" ht="15.75">
      <c r="A4270" s="16">
        <v>108.31902510375926</v>
      </c>
      <c r="B4270" s="15">
        <v>91.38668476112457</v>
      </c>
      <c r="C4270" s="15">
        <v>113.99019862355999</v>
      </c>
      <c r="D4270" s="15">
        <v>85.015831791940855</v>
      </c>
      <c r="E4270" s="15"/>
    </row>
    <row r="4271" spans="1:5" ht="15.75">
      <c r="A4271" s="16">
        <v>100.94970400502348</v>
      </c>
      <c r="B4271" s="15">
        <v>95.720397481960617</v>
      </c>
      <c r="C4271" s="15">
        <v>116.21776087989701</v>
      </c>
      <c r="D4271" s="15">
        <v>93.685350877569817</v>
      </c>
      <c r="E4271" s="15"/>
    </row>
    <row r="4272" spans="1:5" ht="15.75">
      <c r="A4272" s="16">
        <v>110.27590837699677</v>
      </c>
      <c r="B4272" s="15">
        <v>118.08631240135128</v>
      </c>
      <c r="C4272" s="15">
        <v>96.625883855671191</v>
      </c>
      <c r="D4272" s="15">
        <v>78.24825972102758</v>
      </c>
      <c r="E4272" s="15"/>
    </row>
    <row r="4273" spans="1:5" ht="15.75">
      <c r="A4273" s="16">
        <v>103.83264526041671</v>
      </c>
      <c r="B4273" s="15">
        <v>95.816080465516507</v>
      </c>
      <c r="C4273" s="15">
        <v>133.01407668459433</v>
      </c>
      <c r="D4273" s="15">
        <v>113.93237557232396</v>
      </c>
      <c r="E4273" s="15"/>
    </row>
    <row r="4274" spans="1:5" ht="15.75">
      <c r="A4274" s="16">
        <v>88.908604510754685</v>
      </c>
      <c r="B4274" s="15">
        <v>90.75608014362615</v>
      </c>
      <c r="C4274" s="15">
        <v>131.51065072893289</v>
      </c>
      <c r="D4274" s="15">
        <v>60.524358687166568</v>
      </c>
      <c r="E4274" s="15"/>
    </row>
    <row r="4275" spans="1:5" ht="15.75">
      <c r="A4275" s="16">
        <v>127.14843655354571</v>
      </c>
      <c r="B4275" s="15">
        <v>78.51842691372326</v>
      </c>
      <c r="C4275" s="15">
        <v>133.41113084360359</v>
      </c>
      <c r="D4275" s="15">
        <v>113.18151680655433</v>
      </c>
      <c r="E4275" s="15"/>
    </row>
    <row r="4276" spans="1:5" ht="15.75">
      <c r="A4276" s="16">
        <v>93.322335229379405</v>
      </c>
      <c r="B4276" s="15">
        <v>101.44397531855134</v>
      </c>
      <c r="C4276" s="15">
        <v>147.5470994292948</v>
      </c>
      <c r="D4276" s="15">
        <v>95.490919375981775</v>
      </c>
      <c r="E4276" s="15"/>
    </row>
    <row r="4277" spans="1:5" ht="15.75">
      <c r="A4277" s="16">
        <v>100.42186790238929</v>
      </c>
      <c r="B4277" s="15">
        <v>113.20845803894599</v>
      </c>
      <c r="C4277" s="15">
        <v>157.55334553879266</v>
      </c>
      <c r="D4277" s="15">
        <v>71.709006231634476</v>
      </c>
      <c r="E4277" s="15"/>
    </row>
    <row r="4278" spans="1:5" ht="15.75">
      <c r="A4278" s="16">
        <v>93.555662887104063</v>
      </c>
      <c r="B4278" s="15">
        <v>88.302566919230685</v>
      </c>
      <c r="C4278" s="15">
        <v>151.65723005472955</v>
      </c>
      <c r="D4278" s="15">
        <v>78.708538342232259</v>
      </c>
      <c r="E4278" s="15"/>
    </row>
    <row r="4279" spans="1:5" ht="15.75">
      <c r="A4279" s="16">
        <v>99.755020790303206</v>
      </c>
      <c r="B4279" s="15">
        <v>97.40006337020759</v>
      </c>
      <c r="C4279" s="15">
        <v>128.10581414613011</v>
      </c>
      <c r="D4279" s="15">
        <v>115.86672662998012</v>
      </c>
      <c r="E4279" s="15"/>
    </row>
    <row r="4280" spans="1:5" ht="15.75">
      <c r="A4280" s="16">
        <v>96.379394792029416</v>
      </c>
      <c r="B4280" s="15">
        <v>107.33722556799421</v>
      </c>
      <c r="C4280" s="15">
        <v>140.91892574604117</v>
      </c>
      <c r="D4280" s="15">
        <v>105.07003711311427</v>
      </c>
      <c r="E4280" s="15"/>
    </row>
    <row r="4281" spans="1:5" ht="15.75">
      <c r="A4281" s="16">
        <v>91.335662025193187</v>
      </c>
      <c r="B4281" s="15">
        <v>99.76744083386393</v>
      </c>
      <c r="C4281" s="15">
        <v>119.02703442772236</v>
      </c>
      <c r="D4281" s="15">
        <v>140.07173387498142</v>
      </c>
      <c r="E4281" s="15"/>
    </row>
    <row r="4282" spans="1:5" ht="15.75">
      <c r="A4282" s="16">
        <v>95.895801154688343</v>
      </c>
      <c r="B4282" s="15">
        <v>101.40278986089015</v>
      </c>
      <c r="C4282" s="15">
        <v>116.67683166016332</v>
      </c>
      <c r="D4282" s="15">
        <v>74.39492792426563</v>
      </c>
      <c r="E4282" s="15"/>
    </row>
    <row r="4283" spans="1:5" ht="15.75">
      <c r="A4283" s="16">
        <v>105.74640394577841</v>
      </c>
      <c r="B4283" s="15">
        <v>117.29034496162285</v>
      </c>
      <c r="C4283" s="15">
        <v>154.28284980891362</v>
      </c>
      <c r="D4283" s="15">
        <v>73.85525386982863</v>
      </c>
      <c r="E4283" s="15"/>
    </row>
    <row r="4284" spans="1:5" ht="15.75">
      <c r="A4284" s="16">
        <v>83.148531824951988</v>
      </c>
      <c r="B4284" s="15">
        <v>89.472686025834491</v>
      </c>
      <c r="C4284" s="15">
        <v>132.42581911086972</v>
      </c>
      <c r="D4284" s="15">
        <v>93.521814828028482</v>
      </c>
      <c r="E4284" s="15"/>
    </row>
    <row r="4285" spans="1:5" ht="15.75">
      <c r="A4285" s="16">
        <v>113.20432487932521</v>
      </c>
      <c r="B4285" s="15">
        <v>96.064987482526476</v>
      </c>
      <c r="C4285" s="15">
        <v>157.94789517000254</v>
      </c>
      <c r="D4285" s="15">
        <v>84.73806628192051</v>
      </c>
      <c r="E4285" s="15"/>
    </row>
    <row r="4286" spans="1:5" ht="15.75">
      <c r="A4286" s="16">
        <v>82.728041044595102</v>
      </c>
      <c r="B4286" s="15">
        <v>94.205321201150127</v>
      </c>
      <c r="C4286" s="15">
        <v>140.9696753119988</v>
      </c>
      <c r="D4286" s="15">
        <v>117.56815321198246</v>
      </c>
      <c r="E4286" s="15"/>
    </row>
    <row r="4287" spans="1:5" ht="15.75">
      <c r="A4287" s="16">
        <v>86.895221844463322</v>
      </c>
      <c r="B4287" s="15">
        <v>87.166896160772467</v>
      </c>
      <c r="C4287" s="15">
        <v>128.65078330742676</v>
      </c>
      <c r="D4287" s="15">
        <v>96.790552520707251</v>
      </c>
      <c r="E4287" s="15"/>
    </row>
    <row r="4288" spans="1:5" ht="15.75">
      <c r="A4288" s="16">
        <v>102.81350800372593</v>
      </c>
      <c r="B4288" s="15">
        <v>116.03090172042698</v>
      </c>
      <c r="C4288" s="15">
        <v>127.74847395522784</v>
      </c>
      <c r="D4288" s="15">
        <v>86.1917035909471</v>
      </c>
      <c r="E4288" s="15"/>
    </row>
    <row r="4289" spans="1:5" ht="15.75">
      <c r="A4289" s="16">
        <v>96.514849775081757</v>
      </c>
      <c r="B4289" s="15">
        <v>101.3749765968214</v>
      </c>
      <c r="C4289" s="15">
        <v>140.42080390721026</v>
      </c>
      <c r="D4289" s="15">
        <v>84.666107709585958</v>
      </c>
      <c r="E4289" s="15"/>
    </row>
    <row r="4290" spans="1:5" ht="15.75">
      <c r="A4290" s="16">
        <v>93.562089277418181</v>
      </c>
      <c r="B4290" s="15">
        <v>114.4824462434201</v>
      </c>
      <c r="C4290" s="15">
        <v>129.51384506124555</v>
      </c>
      <c r="D4290" s="15">
        <v>83.135070312840753</v>
      </c>
      <c r="E4290" s="15"/>
    </row>
    <row r="4291" spans="1:5" ht="15.75">
      <c r="A4291" s="16">
        <v>102.93030031517105</v>
      </c>
      <c r="B4291" s="15">
        <v>84.033687074486352</v>
      </c>
      <c r="C4291" s="15">
        <v>107.45171920414123</v>
      </c>
      <c r="D4291" s="15">
        <v>100.04994928448809</v>
      </c>
      <c r="E4291" s="15"/>
    </row>
    <row r="4292" spans="1:5" ht="15.75">
      <c r="A4292" s="16">
        <v>104.67964058418602</v>
      </c>
      <c r="B4292" s="15">
        <v>88.568033797179169</v>
      </c>
      <c r="C4292" s="15">
        <v>125.12716473768251</v>
      </c>
      <c r="D4292" s="15">
        <v>83.85063922523841</v>
      </c>
      <c r="E4292" s="15"/>
    </row>
    <row r="4293" spans="1:5" ht="15.75">
      <c r="A4293" s="16">
        <v>107.14418909515757</v>
      </c>
      <c r="B4293" s="15">
        <v>92.769058246608438</v>
      </c>
      <c r="C4293" s="15">
        <v>99.456218784615658</v>
      </c>
      <c r="D4293" s="15">
        <v>104.77077951302363</v>
      </c>
      <c r="E4293" s="15"/>
    </row>
    <row r="4294" spans="1:5" ht="15.75">
      <c r="A4294" s="16">
        <v>104.39878929842052</v>
      </c>
      <c r="B4294" s="15">
        <v>115.79147015496574</v>
      </c>
      <c r="C4294" s="15">
        <v>140.0809232266397</v>
      </c>
      <c r="D4294" s="15">
        <v>71.898551964130775</v>
      </c>
      <c r="E4294" s="15"/>
    </row>
    <row r="4295" spans="1:5" ht="15.75">
      <c r="A4295" s="16">
        <v>101.14803966116028</v>
      </c>
      <c r="B4295" s="15">
        <v>113.44881747658633</v>
      </c>
      <c r="C4295" s="15">
        <v>152.92397149156614</v>
      </c>
      <c r="D4295" s="15">
        <v>65.092093023343978</v>
      </c>
      <c r="E4295" s="15"/>
    </row>
    <row r="4296" spans="1:5" ht="15.75">
      <c r="A4296" s="16">
        <v>102.89134565761628</v>
      </c>
      <c r="B4296" s="15">
        <v>108.75758602191468</v>
      </c>
      <c r="C4296" s="15">
        <v>118.90916940166676</v>
      </c>
      <c r="D4296" s="15">
        <v>91.84586543933051</v>
      </c>
      <c r="E4296" s="15"/>
    </row>
    <row r="4297" spans="1:5" ht="15.75">
      <c r="A4297" s="16">
        <v>82.816307316198845</v>
      </c>
      <c r="B4297" s="15">
        <v>100.06454596692151</v>
      </c>
      <c r="C4297" s="15">
        <v>126.49370001580564</v>
      </c>
      <c r="D4297" s="15">
        <v>104.9993027944879</v>
      </c>
      <c r="E4297" s="15"/>
    </row>
    <row r="4298" spans="1:5" ht="15.75">
      <c r="A4298" s="16">
        <v>88.470114673219769</v>
      </c>
      <c r="B4298" s="15">
        <v>110.0164723591547</v>
      </c>
      <c r="C4298" s="15">
        <v>119.26246295312239</v>
      </c>
      <c r="D4298" s="15">
        <v>88.998095005371169</v>
      </c>
      <c r="E4298" s="15"/>
    </row>
    <row r="4299" spans="1:5" ht="15.75">
      <c r="A4299" s="16">
        <v>103.5110545507564</v>
      </c>
      <c r="B4299" s="15">
        <v>84.281829496694627</v>
      </c>
      <c r="C4299" s="15">
        <v>141.39052331296966</v>
      </c>
      <c r="D4299" s="15">
        <v>69.79448933382173</v>
      </c>
      <c r="E4299" s="15"/>
    </row>
    <row r="4300" spans="1:5" ht="15.75">
      <c r="A4300" s="16">
        <v>103.40400654428663</v>
      </c>
      <c r="B4300" s="15">
        <v>105.89248204067871</v>
      </c>
      <c r="C4300" s="15">
        <v>133.1150140005434</v>
      </c>
      <c r="D4300" s="15">
        <v>98.341586139531501</v>
      </c>
      <c r="E4300" s="15"/>
    </row>
    <row r="4301" spans="1:5" ht="15.75">
      <c r="A4301" s="16">
        <v>105.21265495734724</v>
      </c>
      <c r="B4301" s="15">
        <v>107.7232351712837</v>
      </c>
      <c r="C4301" s="15">
        <v>131.50168864806346</v>
      </c>
      <c r="D4301" s="15">
        <v>77.285827460150358</v>
      </c>
      <c r="E4301" s="15"/>
    </row>
    <row r="4302" spans="1:5" ht="15.75">
      <c r="A4302" s="16">
        <v>81.262728323571309</v>
      </c>
      <c r="B4302" s="15">
        <v>109.63822021520855</v>
      </c>
      <c r="C4302" s="15">
        <v>122.34125987754965</v>
      </c>
      <c r="D4302" s="15">
        <v>103.67326227103604</v>
      </c>
      <c r="E4302" s="15"/>
    </row>
    <row r="4303" spans="1:5" ht="15.75">
      <c r="A4303" s="16">
        <v>94.854993470596582</v>
      </c>
      <c r="B4303" s="15">
        <v>115.2299356821004</v>
      </c>
      <c r="C4303" s="15">
        <v>113.27065474242772</v>
      </c>
      <c r="D4303" s="15">
        <v>61.525564418906242</v>
      </c>
      <c r="E4303" s="15"/>
    </row>
    <row r="4304" spans="1:5" ht="15.75">
      <c r="A4304" s="16">
        <v>103.12916699323296</v>
      </c>
      <c r="B4304" s="15">
        <v>80.912384925659353</v>
      </c>
      <c r="C4304" s="15">
        <v>115.57875307742052</v>
      </c>
      <c r="D4304" s="15">
        <v>101.53194743967333</v>
      </c>
      <c r="E4304" s="15"/>
    </row>
    <row r="4305" spans="1:5" ht="15.75">
      <c r="A4305" s="16">
        <v>77.8108912666994</v>
      </c>
      <c r="B4305" s="15">
        <v>83.512821096496737</v>
      </c>
      <c r="C4305" s="15">
        <v>110.31785696898169</v>
      </c>
      <c r="D4305" s="15">
        <v>94.761223726101207</v>
      </c>
      <c r="E4305" s="15"/>
    </row>
    <row r="4306" spans="1:5" ht="15.75">
      <c r="A4306" s="16">
        <v>95.464058051567235</v>
      </c>
      <c r="B4306" s="15">
        <v>111.61545391104823</v>
      </c>
      <c r="C4306" s="15">
        <v>111.27670273174886</v>
      </c>
      <c r="D4306" s="15">
        <v>117.01466285402375</v>
      </c>
      <c r="E4306" s="15"/>
    </row>
    <row r="4307" spans="1:5" ht="15.75">
      <c r="A4307" s="16">
        <v>97.485682819359454</v>
      </c>
      <c r="B4307" s="15">
        <v>84.492081702370569</v>
      </c>
      <c r="C4307" s="15">
        <v>122.70687092382673</v>
      </c>
      <c r="D4307" s="15">
        <v>111.46009950588223</v>
      </c>
      <c r="E4307" s="15"/>
    </row>
    <row r="4308" spans="1:5" ht="15.75">
      <c r="A4308" s="16">
        <v>95.297444204709336</v>
      </c>
      <c r="B4308" s="15">
        <v>104.39218804734764</v>
      </c>
      <c r="C4308" s="15">
        <v>134.21465853830341</v>
      </c>
      <c r="D4308" s="15">
        <v>104.65405458126611</v>
      </c>
      <c r="E4308" s="15"/>
    </row>
    <row r="4309" spans="1:5" ht="15.75">
      <c r="A4309" s="16">
        <v>84.476759027643311</v>
      </c>
      <c r="B4309" s="15">
        <v>101.48626857824752</v>
      </c>
      <c r="C4309" s="15">
        <v>147.76654194904495</v>
      </c>
      <c r="D4309" s="15">
        <v>97.551629112678029</v>
      </c>
      <c r="E4309" s="15"/>
    </row>
    <row r="4310" spans="1:5" ht="15.75">
      <c r="A4310" s="16">
        <v>95.30265481152469</v>
      </c>
      <c r="B4310" s="15">
        <v>98.982370009656506</v>
      </c>
      <c r="C4310" s="15">
        <v>101.10720144880361</v>
      </c>
      <c r="D4310" s="15">
        <v>139.08159523845711</v>
      </c>
      <c r="E4310" s="15"/>
    </row>
    <row r="4311" spans="1:5" ht="15.75">
      <c r="A4311" s="16">
        <v>102.7414773043688</v>
      </c>
      <c r="B4311" s="15">
        <v>102.05358277304413</v>
      </c>
      <c r="C4311" s="15">
        <v>104.83788963435927</v>
      </c>
      <c r="D4311" s="15">
        <v>35.412735244057103</v>
      </c>
      <c r="E4311" s="15"/>
    </row>
    <row r="4312" spans="1:5" ht="15.75">
      <c r="A4312" s="16">
        <v>103.91691084732315</v>
      </c>
      <c r="B4312" s="15">
        <v>96.840349907159862</v>
      </c>
      <c r="C4312" s="15">
        <v>102.62942415241696</v>
      </c>
      <c r="D4312" s="15">
        <v>118.84463913802392</v>
      </c>
      <c r="E4312" s="15"/>
    </row>
    <row r="4313" spans="1:5" ht="15.75">
      <c r="A4313" s="16">
        <v>87.045600380923815</v>
      </c>
      <c r="B4313" s="15">
        <v>78.24490838274869</v>
      </c>
      <c r="C4313" s="15">
        <v>118.88653717887223</v>
      </c>
      <c r="D4313" s="15">
        <v>76.908764322587331</v>
      </c>
      <c r="E4313" s="15"/>
    </row>
    <row r="4314" spans="1:5" ht="15.75">
      <c r="A4314" s="16">
        <v>102.64092085728862</v>
      </c>
      <c r="B4314" s="15">
        <v>84.467186630581637</v>
      </c>
      <c r="C4314" s="15">
        <v>126.9460714776244</v>
      </c>
      <c r="D4314" s="15">
        <v>64.566964727509912</v>
      </c>
      <c r="E4314" s="15"/>
    </row>
    <row r="4315" spans="1:5" ht="15.75">
      <c r="A4315" s="16">
        <v>103.23839453068331</v>
      </c>
      <c r="B4315" s="15">
        <v>110.56008148449905</v>
      </c>
      <c r="C4315" s="15">
        <v>106.49023901522128</v>
      </c>
      <c r="D4315" s="15">
        <v>63.601742682641316</v>
      </c>
      <c r="E4315" s="15"/>
    </row>
    <row r="4316" spans="1:5" ht="15.75">
      <c r="A4316" s="16">
        <v>120.6819863215344</v>
      </c>
      <c r="B4316" s="15">
        <v>89.120550333950632</v>
      </c>
      <c r="C4316" s="15">
        <v>157.88845918809216</v>
      </c>
      <c r="D4316" s="15">
        <v>113.71824790066967</v>
      </c>
      <c r="E4316" s="15"/>
    </row>
    <row r="4317" spans="1:5" ht="15.75">
      <c r="A4317" s="16">
        <v>119.79811160452982</v>
      </c>
      <c r="B4317" s="15">
        <v>116.35134250361148</v>
      </c>
      <c r="C4317" s="15">
        <v>110.3973768397907</v>
      </c>
      <c r="D4317" s="15">
        <v>78.968007076133517</v>
      </c>
      <c r="E4317" s="15"/>
    </row>
    <row r="4318" spans="1:5" ht="15.75">
      <c r="A4318" s="16">
        <v>106.81775217233849</v>
      </c>
      <c r="B4318" s="15">
        <v>107.92196421491553</v>
      </c>
      <c r="C4318" s="15">
        <v>124.30708714990715</v>
      </c>
      <c r="D4318" s="15">
        <v>108.51126958502846</v>
      </c>
      <c r="E4318" s="15"/>
    </row>
    <row r="4319" spans="1:5" ht="15.75">
      <c r="A4319" s="16">
        <v>90.434849619788338</v>
      </c>
      <c r="B4319" s="15">
        <v>79.962517125159138</v>
      </c>
      <c r="C4319" s="15">
        <v>111.17340173135517</v>
      </c>
      <c r="D4319" s="15">
        <v>97.912068719500667</v>
      </c>
      <c r="E4319" s="15"/>
    </row>
    <row r="4320" spans="1:5" ht="15.75">
      <c r="A4320" s="16">
        <v>87.814399677063193</v>
      </c>
      <c r="B4320" s="15">
        <v>118.50369090638537</v>
      </c>
      <c r="C4320" s="15">
        <v>121.93954087778138</v>
      </c>
      <c r="D4320" s="15">
        <v>70.475657553180326</v>
      </c>
      <c r="E4320" s="15"/>
    </row>
    <row r="4321" spans="1:5" ht="15.75">
      <c r="A4321" s="16">
        <v>84.159907110949916</v>
      </c>
      <c r="B4321" s="15">
        <v>98.427641570202695</v>
      </c>
      <c r="C4321" s="15">
        <v>123.41710235037908</v>
      </c>
      <c r="D4321" s="15">
        <v>71.998851831756383</v>
      </c>
      <c r="E4321" s="15"/>
    </row>
    <row r="4322" spans="1:5" ht="15.75">
      <c r="A4322" s="16">
        <v>97.268689967512501</v>
      </c>
      <c r="B4322" s="15">
        <v>105.7695323258713</v>
      </c>
      <c r="C4322" s="15">
        <v>112.79266575713223</v>
      </c>
      <c r="D4322" s="15">
        <v>89.791882491715569</v>
      </c>
      <c r="E4322" s="15"/>
    </row>
    <row r="4323" spans="1:5" ht="15.75">
      <c r="A4323" s="16">
        <v>92.373571478708527</v>
      </c>
      <c r="B4323" s="15">
        <v>105.77285611518619</v>
      </c>
      <c r="C4323" s="15">
        <v>115.98599206408835</v>
      </c>
      <c r="D4323" s="15">
        <v>89.173117026382442</v>
      </c>
      <c r="E4323" s="15"/>
    </row>
    <row r="4324" spans="1:5" ht="15.75">
      <c r="A4324" s="16">
        <v>92.927909932205921</v>
      </c>
      <c r="B4324" s="15">
        <v>105.64212963047339</v>
      </c>
      <c r="C4324" s="15">
        <v>117.73904231231427</v>
      </c>
      <c r="D4324" s="15">
        <v>106.80296178387607</v>
      </c>
      <c r="E4324" s="15"/>
    </row>
    <row r="4325" spans="1:5" ht="15.75">
      <c r="A4325" s="16">
        <v>101.83021415151075</v>
      </c>
      <c r="B4325" s="15">
        <v>120.44984023655161</v>
      </c>
      <c r="C4325" s="15">
        <v>148.63884680349884</v>
      </c>
      <c r="D4325" s="15">
        <v>77.314884288148278</v>
      </c>
      <c r="E4325" s="15"/>
    </row>
    <row r="4326" spans="1:5" ht="15.75">
      <c r="A4326" s="16">
        <v>93.312157104583093</v>
      </c>
      <c r="B4326" s="15">
        <v>122.34786548518741</v>
      </c>
      <c r="C4326" s="15">
        <v>140.09894638127776</v>
      </c>
      <c r="D4326" s="15">
        <v>41.656770037099022</v>
      </c>
      <c r="E4326" s="15"/>
    </row>
    <row r="4327" spans="1:5" ht="15.75">
      <c r="A4327" s="16">
        <v>105.16525918021671</v>
      </c>
      <c r="B4327" s="15">
        <v>113.65632104045744</v>
      </c>
      <c r="C4327" s="15">
        <v>88.098674140474031</v>
      </c>
      <c r="D4327" s="15">
        <v>80.54354681841005</v>
      </c>
      <c r="E4327" s="15"/>
    </row>
    <row r="4328" spans="1:5" ht="15.75">
      <c r="A4328" s="16">
        <v>91.945026671601227</v>
      </c>
      <c r="B4328" s="15">
        <v>102.27478226318567</v>
      </c>
      <c r="C4328" s="15">
        <v>107.43489690620436</v>
      </c>
      <c r="D4328" s="15">
        <v>73.486754028243695</v>
      </c>
      <c r="E4328" s="15"/>
    </row>
    <row r="4329" spans="1:5" ht="15.75">
      <c r="A4329" s="16">
        <v>86.562175601108038</v>
      </c>
      <c r="B4329" s="15">
        <v>91.737048312444358</v>
      </c>
      <c r="C4329" s="15">
        <v>123.51567812559097</v>
      </c>
      <c r="D4329" s="15">
        <v>81.63051991031125</v>
      </c>
      <c r="E4329" s="15"/>
    </row>
    <row r="4330" spans="1:5" ht="15.75">
      <c r="A4330" s="16">
        <v>96.392895776352816</v>
      </c>
      <c r="B4330" s="15">
        <v>84.089345218649214</v>
      </c>
      <c r="C4330" s="15">
        <v>150.04362227327874</v>
      </c>
      <c r="D4330" s="15">
        <v>77.72178810740229</v>
      </c>
      <c r="E4330" s="15"/>
    </row>
    <row r="4331" spans="1:5" ht="15.75">
      <c r="A4331" s="16">
        <v>125.48034156114909</v>
      </c>
      <c r="B4331" s="15">
        <v>116.47191919653324</v>
      </c>
      <c r="C4331" s="15">
        <v>132.95129623072057</v>
      </c>
      <c r="D4331" s="15">
        <v>97.473721187816409</v>
      </c>
      <c r="E4331" s="15"/>
    </row>
    <row r="4332" spans="1:5" ht="15.75">
      <c r="A4332" s="16">
        <v>112.69633924377445</v>
      </c>
      <c r="B4332" s="15">
        <v>107.10610207181617</v>
      </c>
      <c r="C4332" s="15">
        <v>135.06471559060742</v>
      </c>
      <c r="D4332" s="15">
        <v>104.42455511696949</v>
      </c>
      <c r="E4332" s="15"/>
    </row>
    <row r="4333" spans="1:5" ht="15.75">
      <c r="A4333" s="16">
        <v>113.2525027246686</v>
      </c>
      <c r="B4333" s="15">
        <v>109.81255777088563</v>
      </c>
      <c r="C4333" s="15">
        <v>118.18294700666456</v>
      </c>
      <c r="D4333" s="15">
        <v>78.569300632159411</v>
      </c>
      <c r="E4333" s="15"/>
    </row>
    <row r="4334" spans="1:5" ht="15.75">
      <c r="A4334" s="16">
        <v>102.14217785418214</v>
      </c>
      <c r="B4334" s="15">
        <v>93.864112169944747</v>
      </c>
      <c r="C4334" s="15">
        <v>75.351740912088871</v>
      </c>
      <c r="D4334" s="15">
        <v>85.757714281419339</v>
      </c>
      <c r="E4334" s="15"/>
    </row>
    <row r="4335" spans="1:5" ht="15.75">
      <c r="A4335" s="16">
        <v>76.455683254670248</v>
      </c>
      <c r="B4335" s="15">
        <v>86.040904725882683</v>
      </c>
      <c r="C4335" s="15">
        <v>144.8064036560254</v>
      </c>
      <c r="D4335" s="15">
        <v>100.60425871185998</v>
      </c>
      <c r="E4335" s="15"/>
    </row>
    <row r="4336" spans="1:5" ht="15.75">
      <c r="A4336" s="16">
        <v>109.95640717511037</v>
      </c>
      <c r="B4336" s="15">
        <v>64.869945626816161</v>
      </c>
      <c r="C4336" s="15">
        <v>132.13885495225099</v>
      </c>
      <c r="D4336" s="15">
        <v>95.366913964943478</v>
      </c>
      <c r="E4336" s="15"/>
    </row>
    <row r="4337" spans="1:5" ht="15.75">
      <c r="A4337" s="16">
        <v>110.45820875174286</v>
      </c>
      <c r="B4337" s="15">
        <v>72.427336408770771</v>
      </c>
      <c r="C4337" s="15">
        <v>163.4454469926311</v>
      </c>
      <c r="D4337" s="15">
        <v>88.911782651456406</v>
      </c>
      <c r="E4337" s="15"/>
    </row>
    <row r="4338" spans="1:5" ht="15.75">
      <c r="A4338" s="16">
        <v>106.19863024871847</v>
      </c>
      <c r="B4338" s="15">
        <v>113.72756232967731</v>
      </c>
      <c r="C4338" s="15">
        <v>151.84991297048214</v>
      </c>
      <c r="D4338" s="15">
        <v>53.702513693627907</v>
      </c>
      <c r="E4338" s="15"/>
    </row>
    <row r="4339" spans="1:5" ht="15.75">
      <c r="A4339" s="16">
        <v>91.631243343562119</v>
      </c>
      <c r="B4339" s="15">
        <v>102.93319651126467</v>
      </c>
      <c r="C4339" s="15">
        <v>155.83923816192282</v>
      </c>
      <c r="D4339" s="15">
        <v>117.44009450894168</v>
      </c>
      <c r="E4339" s="15"/>
    </row>
    <row r="4340" spans="1:5" ht="15.75">
      <c r="A4340" s="16">
        <v>86.512123405447028</v>
      </c>
      <c r="B4340" s="15">
        <v>83.11985127301682</v>
      </c>
      <c r="C4340" s="15">
        <v>147.01219397398404</v>
      </c>
      <c r="D4340" s="15">
        <v>80.394724440543541</v>
      </c>
      <c r="E4340" s="15"/>
    </row>
    <row r="4341" spans="1:5" ht="15.75">
      <c r="A4341" s="16">
        <v>108.23967845016682</v>
      </c>
      <c r="B4341" s="15">
        <v>97.828982417217958</v>
      </c>
      <c r="C4341" s="15">
        <v>135.3266709407194</v>
      </c>
      <c r="D4341" s="15">
        <v>68.753341726397821</v>
      </c>
      <c r="E4341" s="15"/>
    </row>
    <row r="4342" spans="1:5" ht="15.75">
      <c r="A4342" s="16">
        <v>109.34070940053289</v>
      </c>
      <c r="B4342" s="15">
        <v>95.354486804160388</v>
      </c>
      <c r="C4342" s="15">
        <v>130.10520047178034</v>
      </c>
      <c r="D4342" s="15">
        <v>58.151791220501536</v>
      </c>
      <c r="E4342" s="15"/>
    </row>
    <row r="4343" spans="1:5" ht="15.75">
      <c r="A4343" s="16">
        <v>91.268656347102706</v>
      </c>
      <c r="B4343" s="15">
        <v>111.75225851727646</v>
      </c>
      <c r="C4343" s="15">
        <v>158.53098617450314</v>
      </c>
      <c r="D4343" s="15">
        <v>96.222595002052458</v>
      </c>
      <c r="E4343" s="15"/>
    </row>
    <row r="4344" spans="1:5" ht="15.75">
      <c r="A4344" s="16">
        <v>90.443799893370169</v>
      </c>
      <c r="B4344" s="15">
        <v>99.585837341300021</v>
      </c>
      <c r="C4344" s="15">
        <v>115.35873698168189</v>
      </c>
      <c r="D4344" s="15">
        <v>120.11119297844743</v>
      </c>
      <c r="E4344" s="15"/>
    </row>
    <row r="4345" spans="1:5" ht="15.75">
      <c r="A4345" s="16">
        <v>87.548453697542072</v>
      </c>
      <c r="B4345" s="15">
        <v>99.325825757750863</v>
      </c>
      <c r="C4345" s="15">
        <v>136.84319725908836</v>
      </c>
      <c r="D4345" s="15">
        <v>67.797457420772389</v>
      </c>
      <c r="E4345" s="15"/>
    </row>
    <row r="4346" spans="1:5" ht="15.75">
      <c r="A4346" s="16">
        <v>103.63462522895475</v>
      </c>
      <c r="B4346" s="15">
        <v>99.585692150134264</v>
      </c>
      <c r="C4346" s="15">
        <v>104.17370024135266</v>
      </c>
      <c r="D4346" s="15">
        <v>111.45743114335573</v>
      </c>
      <c r="E4346" s="15"/>
    </row>
    <row r="4347" spans="1:5" ht="15.75">
      <c r="A4347" s="16">
        <v>86.446533544494741</v>
      </c>
      <c r="B4347" s="15">
        <v>58.366185502313783</v>
      </c>
      <c r="C4347" s="15">
        <v>105.47970656069197</v>
      </c>
      <c r="D4347" s="15">
        <v>86.506374025083232</v>
      </c>
      <c r="E4347" s="15"/>
    </row>
    <row r="4348" spans="1:5" ht="15.75">
      <c r="A4348" s="16">
        <v>89.174967861515597</v>
      </c>
      <c r="B4348" s="15">
        <v>123.15396778246281</v>
      </c>
      <c r="C4348" s="15">
        <v>141.26761512915778</v>
      </c>
      <c r="D4348" s="15">
        <v>80.41586617122789</v>
      </c>
      <c r="E4348" s="15"/>
    </row>
    <row r="4349" spans="1:5" ht="15.75">
      <c r="A4349" s="16">
        <v>96.374570092598333</v>
      </c>
      <c r="B4349" s="15">
        <v>116.7557694778111</v>
      </c>
      <c r="C4349" s="15">
        <v>125.5563654563673</v>
      </c>
      <c r="D4349" s="15">
        <v>78.066335116409391</v>
      </c>
      <c r="E4349" s="15"/>
    </row>
    <row r="4350" spans="1:5" ht="15.75">
      <c r="A4350" s="16">
        <v>100.58114740809856</v>
      </c>
      <c r="B4350" s="15">
        <v>118.03179453409598</v>
      </c>
      <c r="C4350" s="15">
        <v>117.72332121447562</v>
      </c>
      <c r="D4350" s="15">
        <v>87.592497478658515</v>
      </c>
      <c r="E4350" s="15"/>
    </row>
    <row r="4351" spans="1:5" ht="15.75">
      <c r="A4351" s="16">
        <v>110.92456674146547</v>
      </c>
      <c r="B4351" s="15">
        <v>89.305054417428664</v>
      </c>
      <c r="C4351" s="15">
        <v>122.78913936956428</v>
      </c>
      <c r="D4351" s="15">
        <v>109.82407806543506</v>
      </c>
      <c r="E4351" s="15"/>
    </row>
    <row r="4352" spans="1:5" ht="15.75">
      <c r="A4352" s="16">
        <v>117.8100716229892</v>
      </c>
      <c r="B4352" s="15">
        <v>115.3863859819694</v>
      </c>
      <c r="C4352" s="15">
        <v>151.15389457407105</v>
      </c>
      <c r="D4352" s="15">
        <v>91.100364987460125</v>
      </c>
      <c r="E4352" s="15"/>
    </row>
    <row r="4353" spans="1:5" ht="15.75">
      <c r="A4353" s="16">
        <v>94.936075172603296</v>
      </c>
      <c r="B4353" s="15">
        <v>114.45079478642697</v>
      </c>
      <c r="C4353" s="15">
        <v>142.17048575299032</v>
      </c>
      <c r="D4353" s="15">
        <v>55.987184802324919</v>
      </c>
      <c r="E4353" s="15"/>
    </row>
    <row r="4354" spans="1:5" ht="15.75">
      <c r="A4354" s="16">
        <v>108.36031388598713</v>
      </c>
      <c r="B4354" s="15">
        <v>79.644411937528048</v>
      </c>
      <c r="C4354" s="15">
        <v>126.34982434372546</v>
      </c>
      <c r="D4354" s="15">
        <v>96.473924863977345</v>
      </c>
      <c r="E4354" s="15"/>
    </row>
    <row r="4355" spans="1:5" ht="15.75">
      <c r="A4355" s="16">
        <v>87.449410200980537</v>
      </c>
      <c r="B4355" s="15">
        <v>97.796578966102743</v>
      </c>
      <c r="C4355" s="15">
        <v>154.96430083832138</v>
      </c>
      <c r="D4355" s="15">
        <v>101.34225899785179</v>
      </c>
      <c r="E4355" s="15"/>
    </row>
    <row r="4356" spans="1:5" ht="15.75">
      <c r="A4356" s="16">
        <v>108.23543956801132</v>
      </c>
      <c r="B4356" s="15">
        <v>99.292211472038616</v>
      </c>
      <c r="C4356" s="15">
        <v>112.83155922794776</v>
      </c>
      <c r="D4356" s="15">
        <v>98.66161364749928</v>
      </c>
      <c r="E4356" s="15"/>
    </row>
    <row r="4357" spans="1:5" ht="15.75">
      <c r="A4357" s="16">
        <v>101.10526420968426</v>
      </c>
      <c r="B4357" s="15">
        <v>122.8964038549293</v>
      </c>
      <c r="C4357" s="15">
        <v>120.85227587124905</v>
      </c>
      <c r="D4357" s="15">
        <v>62.877055973251572</v>
      </c>
      <c r="E4357" s="15"/>
    </row>
    <row r="4358" spans="1:5" ht="15.75">
      <c r="A4358" s="16">
        <v>110.4908925981988</v>
      </c>
      <c r="B4358" s="15">
        <v>88.659478228242961</v>
      </c>
      <c r="C4358" s="15">
        <v>115.76579803887057</v>
      </c>
      <c r="D4358" s="15">
        <v>85.114811715817495</v>
      </c>
      <c r="E4358" s="15"/>
    </row>
    <row r="4359" spans="1:5" ht="15.75">
      <c r="A4359" s="16">
        <v>86.489086473028465</v>
      </c>
      <c r="B4359" s="15">
        <v>116.43797357556309</v>
      </c>
      <c r="C4359" s="15">
        <v>105.69019978524921</v>
      </c>
      <c r="D4359" s="15">
        <v>115.62784352270796</v>
      </c>
      <c r="E4359" s="15"/>
    </row>
    <row r="4360" spans="1:5" ht="15.75">
      <c r="A4360" s="16">
        <v>100.907330426827</v>
      </c>
      <c r="B4360" s="15">
        <v>82.767531792120508</v>
      </c>
      <c r="C4360" s="15">
        <v>104.28566855569557</v>
      </c>
      <c r="D4360" s="15">
        <v>117.48419218662889</v>
      </c>
      <c r="E4360" s="15"/>
    </row>
    <row r="4361" spans="1:5" ht="15.75">
      <c r="A4361" s="16">
        <v>92.981121483921925</v>
      </c>
      <c r="B4361" s="15">
        <v>122.31334976144694</v>
      </c>
      <c r="C4361" s="15">
        <v>116.17819187615055</v>
      </c>
      <c r="D4361" s="15">
        <v>61.765355047248249</v>
      </c>
      <c r="E4361" s="15"/>
    </row>
    <row r="4362" spans="1:5" ht="15.75">
      <c r="A4362" s="16">
        <v>96.953983672938193</v>
      </c>
      <c r="B4362" s="15">
        <v>94.862716546947468</v>
      </c>
      <c r="C4362" s="15">
        <v>94.037453614708966</v>
      </c>
      <c r="D4362" s="15">
        <v>77.472808708654384</v>
      </c>
      <c r="E4362" s="15"/>
    </row>
    <row r="4363" spans="1:5" ht="15.75">
      <c r="A4363" s="16">
        <v>99.103013285775887</v>
      </c>
      <c r="B4363" s="15">
        <v>78.260293758751232</v>
      </c>
      <c r="C4363" s="15">
        <v>153.39410525078847</v>
      </c>
      <c r="D4363" s="15">
        <v>85.7976173757379</v>
      </c>
      <c r="E4363" s="15"/>
    </row>
    <row r="4364" spans="1:5" ht="15.75">
      <c r="A4364" s="16">
        <v>107.88524276148905</v>
      </c>
      <c r="B4364" s="15">
        <v>95.955529189188837</v>
      </c>
      <c r="C4364" s="15">
        <v>101.60885796302068</v>
      </c>
      <c r="D4364" s="15">
        <v>83.737077747917965</v>
      </c>
      <c r="E4364" s="15"/>
    </row>
    <row r="4365" spans="1:5" ht="15.75">
      <c r="A4365" s="16">
        <v>114.75025766470139</v>
      </c>
      <c r="B4365" s="15">
        <v>118.19282694674484</v>
      </c>
      <c r="C4365" s="15">
        <v>135.64173287716699</v>
      </c>
      <c r="D4365" s="15">
        <v>107.3454061380005</v>
      </c>
      <c r="E4365" s="15"/>
    </row>
    <row r="4366" spans="1:5" ht="15.75">
      <c r="A4366" s="16">
        <v>109.2426258844398</v>
      </c>
      <c r="B4366" s="15">
        <v>134.03672509458033</v>
      </c>
      <c r="C4366" s="15">
        <v>125.75245005348847</v>
      </c>
      <c r="D4366" s="15">
        <v>122.92045718976965</v>
      </c>
      <c r="E4366" s="15"/>
    </row>
    <row r="4367" spans="1:5" ht="15.75">
      <c r="A4367" s="16">
        <v>85.843011463913399</v>
      </c>
      <c r="B4367" s="15">
        <v>120.15960625573143</v>
      </c>
      <c r="C4367" s="15">
        <v>144.48526049333168</v>
      </c>
      <c r="D4367" s="15">
        <v>84.084777095688423</v>
      </c>
      <c r="E4367" s="15"/>
    </row>
    <row r="4368" spans="1:5" ht="15.75">
      <c r="A4368" s="16">
        <v>89.622235351589552</v>
      </c>
      <c r="B4368" s="15">
        <v>80.396228661476243</v>
      </c>
      <c r="C4368" s="15">
        <v>92.720715993215208</v>
      </c>
      <c r="D4368" s="15">
        <v>56.513760553661996</v>
      </c>
      <c r="E4368" s="15"/>
    </row>
    <row r="4369" spans="1:5" ht="15.75">
      <c r="A4369" s="16">
        <v>100.74213935997136</v>
      </c>
      <c r="B4369" s="15">
        <v>102.9103505312662</v>
      </c>
      <c r="C4369" s="15">
        <v>93.378258334985276</v>
      </c>
      <c r="D4369" s="15">
        <v>110.88467979323582</v>
      </c>
      <c r="E4369" s="15"/>
    </row>
    <row r="4370" spans="1:5" ht="15.75">
      <c r="A4370" s="16">
        <v>102.46846368895604</v>
      </c>
      <c r="B4370" s="15">
        <v>109.99885209560603</v>
      </c>
      <c r="C4370" s="15">
        <v>126.90235334398494</v>
      </c>
      <c r="D4370" s="15">
        <v>65.004955327771086</v>
      </c>
      <c r="E4370" s="15"/>
    </row>
    <row r="4371" spans="1:5" ht="15.75">
      <c r="A4371" s="16">
        <v>98.923178491139652</v>
      </c>
      <c r="B4371" s="15">
        <v>103.09026827289927</v>
      </c>
      <c r="C4371" s="15">
        <v>101.23669733272891</v>
      </c>
      <c r="D4371" s="15">
        <v>88.019837639541265</v>
      </c>
      <c r="E4371" s="15"/>
    </row>
    <row r="4372" spans="1:5" ht="15.75">
      <c r="A4372" s="16">
        <v>108.07234836850057</v>
      </c>
      <c r="B4372" s="15">
        <v>86.426800878859922</v>
      </c>
      <c r="C4372" s="15">
        <v>132.64580846163767</v>
      </c>
      <c r="D4372" s="15">
        <v>79.197562032737778</v>
      </c>
      <c r="E4372" s="15"/>
    </row>
    <row r="4373" spans="1:5" ht="15.75">
      <c r="A4373" s="16">
        <v>104.45420272973251</v>
      </c>
      <c r="B4373" s="15">
        <v>75.298896109393354</v>
      </c>
      <c r="C4373" s="15">
        <v>122.36502075194835</v>
      </c>
      <c r="D4373" s="15">
        <v>60.152234591220122</v>
      </c>
      <c r="E4373" s="15"/>
    </row>
    <row r="4374" spans="1:5" ht="15.75">
      <c r="A4374" s="16">
        <v>118.53888978862983</v>
      </c>
      <c r="B4374" s="15">
        <v>115.429129730677</v>
      </c>
      <c r="C4374" s="15">
        <v>126.18470980164034</v>
      </c>
      <c r="D4374" s="15">
        <v>105.70489970161248</v>
      </c>
      <c r="E4374" s="15"/>
    </row>
    <row r="4375" spans="1:5" ht="15.75">
      <c r="A4375" s="16">
        <v>96.553230470169638</v>
      </c>
      <c r="B4375" s="15">
        <v>102.40563591714249</v>
      </c>
      <c r="C4375" s="15">
        <v>150.84525048442856</v>
      </c>
      <c r="D4375" s="15">
        <v>72.431941898292962</v>
      </c>
      <c r="E4375" s="15"/>
    </row>
    <row r="4376" spans="1:5" ht="15.75">
      <c r="A4376" s="16">
        <v>90.263781191941916</v>
      </c>
      <c r="B4376" s="15">
        <v>108.35769085426818</v>
      </c>
      <c r="C4376" s="15">
        <v>121.58466205841592</v>
      </c>
      <c r="D4376" s="15">
        <v>78.397725561876541</v>
      </c>
      <c r="E4376" s="15"/>
    </row>
    <row r="4377" spans="1:5" ht="15.75">
      <c r="A4377" s="16">
        <v>102.31534773377007</v>
      </c>
      <c r="B4377" s="15">
        <v>91.934991165464908</v>
      </c>
      <c r="C4377" s="15">
        <v>118.99012226795094</v>
      </c>
      <c r="D4377" s="15">
        <v>96.772941852782424</v>
      </c>
      <c r="E4377" s="15"/>
    </row>
    <row r="4378" spans="1:5" ht="15.75">
      <c r="A4378" s="16">
        <v>116.48962685945321</v>
      </c>
      <c r="B4378" s="15">
        <v>84.632171728492267</v>
      </c>
      <c r="C4378" s="15">
        <v>126.57717164723294</v>
      </c>
      <c r="D4378" s="15">
        <v>113.45055466293843</v>
      </c>
      <c r="E4378" s="15"/>
    </row>
    <row r="4379" spans="1:5" ht="15.75">
      <c r="A4379" s="16">
        <v>115.25641378086107</v>
      </c>
      <c r="B4379" s="15">
        <v>104.51022629491149</v>
      </c>
      <c r="C4379" s="15">
        <v>127.0895980965804</v>
      </c>
      <c r="D4379" s="15">
        <v>103.82032637401153</v>
      </c>
      <c r="E4379" s="15"/>
    </row>
    <row r="4380" spans="1:5" ht="15.75">
      <c r="A4380" s="16">
        <v>102.9576736523893</v>
      </c>
      <c r="B4380" s="15">
        <v>80.375766413061456</v>
      </c>
      <c r="C4380" s="15">
        <v>111.68119610096596</v>
      </c>
      <c r="D4380" s="15">
        <v>48.146760378818954</v>
      </c>
      <c r="E4380" s="15"/>
    </row>
    <row r="4381" spans="1:5" ht="15.75">
      <c r="A4381" s="16">
        <v>103.31987650702104</v>
      </c>
      <c r="B4381" s="15">
        <v>102.9774629516055</v>
      </c>
      <c r="C4381" s="15">
        <v>136.8269453717005</v>
      </c>
      <c r="D4381" s="15">
        <v>68.729345241257533</v>
      </c>
      <c r="E4381" s="15"/>
    </row>
    <row r="4382" spans="1:5" ht="15.75">
      <c r="A4382" s="16">
        <v>69.683138491234331</v>
      </c>
      <c r="B4382" s="15">
        <v>99.026492321974047</v>
      </c>
      <c r="C4382" s="15">
        <v>121.57907564364336</v>
      </c>
      <c r="D4382" s="15">
        <v>83.620184226765559</v>
      </c>
      <c r="E4382" s="15"/>
    </row>
    <row r="4383" spans="1:5" ht="15.75">
      <c r="A4383" s="16">
        <v>103.75900090850223</v>
      </c>
      <c r="B4383" s="15">
        <v>73.661106092265527</v>
      </c>
      <c r="C4383" s="15">
        <v>116.67525733640218</v>
      </c>
      <c r="D4383" s="15">
        <v>114.91267809643659</v>
      </c>
      <c r="E4383" s="15"/>
    </row>
    <row r="4384" spans="1:5" ht="15.75">
      <c r="A4384" s="16">
        <v>92.52082373891426</v>
      </c>
      <c r="B4384" s="15">
        <v>106.13788196216092</v>
      </c>
      <c r="C4384" s="15">
        <v>139.03836362226798</v>
      </c>
      <c r="D4384" s="15">
        <v>91.826898698235482</v>
      </c>
      <c r="E4384" s="15"/>
    </row>
    <row r="4385" spans="1:5" ht="15.75">
      <c r="A4385" s="16">
        <v>94.227963199676879</v>
      </c>
      <c r="B4385" s="15">
        <v>93.094681935048129</v>
      </c>
      <c r="C4385" s="15">
        <v>103.71052885705581</v>
      </c>
      <c r="D4385" s="15">
        <v>89.996268936664592</v>
      </c>
      <c r="E4385" s="15"/>
    </row>
    <row r="4386" spans="1:5" ht="15.75">
      <c r="A4386" s="16">
        <v>103.41092802534604</v>
      </c>
      <c r="B4386" s="15">
        <v>111.11166847908862</v>
      </c>
      <c r="C4386" s="15">
        <v>129.27757201010195</v>
      </c>
      <c r="D4386" s="15">
        <v>90.229051985892283</v>
      </c>
      <c r="E4386" s="15"/>
    </row>
    <row r="4387" spans="1:5" ht="15.75">
      <c r="A4387" s="16">
        <v>83.943298718173764</v>
      </c>
      <c r="B4387" s="15">
        <v>90.965581378787874</v>
      </c>
      <c r="C4387" s="15">
        <v>112.30901205755686</v>
      </c>
      <c r="D4387" s="15">
        <v>72.592231309221233</v>
      </c>
      <c r="E4387" s="15"/>
    </row>
    <row r="4388" spans="1:5" ht="15.75">
      <c r="A4388" s="16">
        <v>112.30486478496573</v>
      </c>
      <c r="B4388" s="15">
        <v>98.772152945491598</v>
      </c>
      <c r="C4388" s="15">
        <v>139.14399639916155</v>
      </c>
      <c r="D4388" s="15">
        <v>84.708689213960042</v>
      </c>
      <c r="E4388" s="15"/>
    </row>
    <row r="4389" spans="1:5" ht="15.75">
      <c r="A4389" s="16">
        <v>113.40198407575599</v>
      </c>
      <c r="B4389" s="15">
        <v>75.08443534056255</v>
      </c>
      <c r="C4389" s="15">
        <v>145.40378155815006</v>
      </c>
      <c r="D4389" s="15">
        <v>63.966095579735338</v>
      </c>
      <c r="E4389" s="15"/>
    </row>
    <row r="4390" spans="1:5" ht="15.75">
      <c r="A4390" s="16">
        <v>95.77734077629998</v>
      </c>
      <c r="B4390" s="15">
        <v>89.04893379585701</v>
      </c>
      <c r="C4390" s="15">
        <v>161.65156198818522</v>
      </c>
      <c r="D4390" s="15">
        <v>119.24504912039993</v>
      </c>
      <c r="E4390" s="15"/>
    </row>
    <row r="4391" spans="1:5" ht="15.75">
      <c r="A4391" s="16">
        <v>96.454036795228149</v>
      </c>
      <c r="B4391" s="15">
        <v>131.99869307692893</v>
      </c>
      <c r="C4391" s="15">
        <v>120.78272028782635</v>
      </c>
      <c r="D4391" s="15">
        <v>110.44302061083613</v>
      </c>
      <c r="E4391" s="15"/>
    </row>
    <row r="4392" spans="1:5" ht="15.75">
      <c r="A4392" s="16">
        <v>128.43084348009484</v>
      </c>
      <c r="B4392" s="15">
        <v>119.97436335355474</v>
      </c>
      <c r="C4392" s="15">
        <v>144.07926038808796</v>
      </c>
      <c r="D4392" s="15">
        <v>49.718010677713664</v>
      </c>
      <c r="E4392" s="15"/>
    </row>
    <row r="4393" spans="1:5" ht="15.75">
      <c r="A4393" s="16">
        <v>92.779754703462913</v>
      </c>
      <c r="B4393" s="15">
        <v>113.19626829553044</v>
      </c>
      <c r="C4393" s="15">
        <v>130.05426431752767</v>
      </c>
      <c r="D4393" s="15">
        <v>105.85604931436023</v>
      </c>
      <c r="E4393" s="15"/>
    </row>
    <row r="4394" spans="1:5" ht="15.75">
      <c r="A4394" s="16">
        <v>125.46567610670536</v>
      </c>
      <c r="B4394" s="15">
        <v>85.355374366264414</v>
      </c>
      <c r="C4394" s="15">
        <v>84.483184555273283</v>
      </c>
      <c r="D4394" s="15">
        <v>94.303679551762798</v>
      </c>
      <c r="E4394" s="15"/>
    </row>
    <row r="4395" spans="1:5" ht="15.75">
      <c r="A4395" s="16">
        <v>95.107460964874235</v>
      </c>
      <c r="B4395" s="15">
        <v>100.65916743415073</v>
      </c>
      <c r="C4395" s="15">
        <v>113.06194134548377</v>
      </c>
      <c r="D4395" s="15">
        <v>106.32464636302643</v>
      </c>
      <c r="E4395" s="15"/>
    </row>
    <row r="4396" spans="1:5" ht="15.75">
      <c r="A4396" s="16">
        <v>102.3946282460372</v>
      </c>
      <c r="B4396" s="15">
        <v>119.85932287155379</v>
      </c>
      <c r="C4396" s="15">
        <v>164.09195648046762</v>
      </c>
      <c r="D4396" s="15">
        <v>80.160219971878632</v>
      </c>
      <c r="E4396" s="15"/>
    </row>
    <row r="4397" spans="1:5" ht="15.75">
      <c r="A4397" s="16">
        <v>83.86484513372352</v>
      </c>
      <c r="B4397" s="15">
        <v>97.332578031404182</v>
      </c>
      <c r="C4397" s="15">
        <v>135.41852580053728</v>
      </c>
      <c r="D4397" s="15">
        <v>92.465576731717647</v>
      </c>
      <c r="E4397" s="15"/>
    </row>
    <row r="4398" spans="1:5" ht="15.75">
      <c r="A4398" s="16">
        <v>87.777032630901886</v>
      </c>
      <c r="B4398" s="15">
        <v>70.308024194679319</v>
      </c>
      <c r="C4398" s="15">
        <v>148.87938139160042</v>
      </c>
      <c r="D4398" s="15">
        <v>82.044578669587054</v>
      </c>
      <c r="E4398" s="15"/>
    </row>
    <row r="4399" spans="1:5" ht="15.75">
      <c r="A4399" s="16">
        <v>95.789703698392259</v>
      </c>
      <c r="B4399" s="15">
        <v>106.21730096725059</v>
      </c>
      <c r="C4399" s="15">
        <v>116.9216217799999</v>
      </c>
      <c r="D4399" s="15">
        <v>102.2702524485112</v>
      </c>
      <c r="E4399" s="15"/>
    </row>
    <row r="4400" spans="1:5" ht="15.75">
      <c r="A4400" s="16">
        <v>98.239606713980265</v>
      </c>
      <c r="B4400" s="15">
        <v>63.528357904777977</v>
      </c>
      <c r="C4400" s="15">
        <v>145.85111457623725</v>
      </c>
      <c r="D4400" s="15">
        <v>102.79671962422867</v>
      </c>
      <c r="E4400" s="15"/>
    </row>
    <row r="4401" spans="1:5" ht="15.75">
      <c r="A4401" s="16">
        <v>106.07159500736998</v>
      </c>
      <c r="B4401" s="15">
        <v>69.565998313100863</v>
      </c>
      <c r="C4401" s="15">
        <v>104.32378948303835</v>
      </c>
      <c r="D4401" s="15">
        <v>113.36359736723125</v>
      </c>
      <c r="E4401" s="15"/>
    </row>
    <row r="4402" spans="1:5" ht="15.75">
      <c r="A4402" s="16">
        <v>93.528577440088156</v>
      </c>
      <c r="B4402" s="15">
        <v>74.559503273553673</v>
      </c>
      <c r="C4402" s="15">
        <v>113.50943486809797</v>
      </c>
      <c r="D4402" s="15">
        <v>72.809591196948986</v>
      </c>
      <c r="E4402" s="15"/>
    </row>
    <row r="4403" spans="1:5" ht="15.75">
      <c r="A4403" s="16">
        <v>108.43439072312435</v>
      </c>
      <c r="B4403" s="15">
        <v>91.664722306722979</v>
      </c>
      <c r="C4403" s="15">
        <v>119.50566666471332</v>
      </c>
      <c r="D4403" s="15">
        <v>73.547147917230404</v>
      </c>
      <c r="E4403" s="15"/>
    </row>
    <row r="4404" spans="1:5" ht="15.75">
      <c r="A4404" s="16">
        <v>97.273140251053292</v>
      </c>
      <c r="B4404" s="15">
        <v>114.94006722202812</v>
      </c>
      <c r="C4404" s="15">
        <v>92.611213461344732</v>
      </c>
      <c r="D4404" s="15">
        <v>92.4956738464914</v>
      </c>
      <c r="E4404" s="15"/>
    </row>
    <row r="4405" spans="1:5" ht="15.75">
      <c r="A4405" s="16">
        <v>109.06912552815697</v>
      </c>
      <c r="B4405" s="15">
        <v>68.053100260107158</v>
      </c>
      <c r="C4405" s="15">
        <v>126.03462314743865</v>
      </c>
      <c r="D4405" s="15">
        <v>113.0094846082045</v>
      </c>
      <c r="E4405" s="15"/>
    </row>
    <row r="4406" spans="1:5" ht="15.75">
      <c r="A4406" s="16">
        <v>83.067404394603273</v>
      </c>
      <c r="B4406" s="15">
        <v>94.699458998042019</v>
      </c>
      <c r="C4406" s="15">
        <v>129.02626569428435</v>
      </c>
      <c r="D4406" s="15">
        <v>72.946247255720209</v>
      </c>
      <c r="E4406" s="15"/>
    </row>
    <row r="4407" spans="1:5" ht="15.75">
      <c r="A4407" s="16">
        <v>99.80881376015418</v>
      </c>
      <c r="B4407" s="15">
        <v>120.32343980584983</v>
      </c>
      <c r="C4407" s="15">
        <v>100.00278057478909</v>
      </c>
      <c r="D4407" s="15">
        <v>94.918716967418959</v>
      </c>
      <c r="E4407" s="15"/>
    </row>
    <row r="4408" spans="1:5" ht="15.75">
      <c r="A4408" s="16">
        <v>94.697335216471856</v>
      </c>
      <c r="B4408" s="15">
        <v>115.27346916410011</v>
      </c>
      <c r="C4408" s="15">
        <v>111.68180022122556</v>
      </c>
      <c r="D4408" s="15">
        <v>103.54042496607576</v>
      </c>
      <c r="E4408" s="15"/>
    </row>
    <row r="4409" spans="1:5" ht="15.75">
      <c r="A4409" s="16">
        <v>92.439306312633107</v>
      </c>
      <c r="B4409" s="15">
        <v>77.075393016065163</v>
      </c>
      <c r="C4409" s="15">
        <v>117.29937281839966</v>
      </c>
      <c r="D4409" s="15">
        <v>118.29316416049664</v>
      </c>
      <c r="E4409" s="15"/>
    </row>
    <row r="4410" spans="1:5" ht="15.75">
      <c r="A4410" s="16">
        <v>84.866010323401042</v>
      </c>
      <c r="B4410" s="15">
        <v>59.914757314948019</v>
      </c>
      <c r="C4410" s="15">
        <v>124.10078459072906</v>
      </c>
      <c r="D4410" s="15">
        <v>106.48461269943823</v>
      </c>
      <c r="E4410" s="15"/>
    </row>
    <row r="4411" spans="1:5" ht="15.75">
      <c r="A4411" s="16">
        <v>76.657970533722164</v>
      </c>
      <c r="B4411" s="15">
        <v>70.73636869347979</v>
      </c>
      <c r="C4411" s="15">
        <v>114.29410246731777</v>
      </c>
      <c r="D4411" s="15">
        <v>90.314996825361504</v>
      </c>
      <c r="E4411" s="15"/>
    </row>
    <row r="4412" spans="1:5" ht="15.75">
      <c r="A4412" s="16">
        <v>103.50139295721874</v>
      </c>
      <c r="B4412" s="15">
        <v>62.839498988699916</v>
      </c>
      <c r="C4412" s="15">
        <v>142.97985764227974</v>
      </c>
      <c r="D4412" s="15">
        <v>42.351489005119447</v>
      </c>
      <c r="E4412" s="15"/>
    </row>
    <row r="4413" spans="1:5" ht="15.75">
      <c r="A4413" s="16">
        <v>110.64734014292412</v>
      </c>
      <c r="B4413" s="15">
        <v>97.355856556708886</v>
      </c>
      <c r="C4413" s="15">
        <v>170.27713235174815</v>
      </c>
      <c r="D4413" s="15">
        <v>88.362223261816553</v>
      </c>
      <c r="E4413" s="15"/>
    </row>
    <row r="4414" spans="1:5" ht="15.75">
      <c r="A4414" s="16">
        <v>87.246425551347784</v>
      </c>
      <c r="B4414" s="15">
        <v>109.83200365573111</v>
      </c>
      <c r="C4414" s="15">
        <v>116.07862284620865</v>
      </c>
      <c r="D4414" s="15">
        <v>103.85357536421793</v>
      </c>
      <c r="E4414" s="15"/>
    </row>
    <row r="4415" spans="1:5" ht="15.75">
      <c r="A4415" s="16">
        <v>102.24155697617334</v>
      </c>
      <c r="B4415" s="15">
        <v>100.07108267737976</v>
      </c>
      <c r="C4415" s="15">
        <v>126.12884365467494</v>
      </c>
      <c r="D4415" s="15">
        <v>123.44819329252346</v>
      </c>
      <c r="E4415" s="15"/>
    </row>
    <row r="4416" spans="1:5" ht="15.75">
      <c r="A4416" s="16">
        <v>93.658617274775224</v>
      </c>
      <c r="B4416" s="15">
        <v>104.19473464378939</v>
      </c>
      <c r="C4416" s="15">
        <v>130.75840753126613</v>
      </c>
      <c r="D4416" s="15">
        <v>88.967702055191467</v>
      </c>
      <c r="E4416" s="15"/>
    </row>
    <row r="4417" spans="1:5" ht="15.75">
      <c r="A4417" s="16">
        <v>130.74627709253264</v>
      </c>
      <c r="B4417" s="15">
        <v>85.027333429854934</v>
      </c>
      <c r="C4417" s="15">
        <v>126.23444292274257</v>
      </c>
      <c r="D4417" s="15">
        <v>96.636506669801747</v>
      </c>
      <c r="E4417" s="15"/>
    </row>
    <row r="4418" spans="1:5" ht="15.75">
      <c r="A4418" s="16">
        <v>102.81681114984167</v>
      </c>
      <c r="B4418" s="15">
        <v>81.747615490064618</v>
      </c>
      <c r="C4418" s="15">
        <v>71.133972106315468</v>
      </c>
      <c r="D4418" s="15">
        <v>77.60498535097895</v>
      </c>
      <c r="E4418" s="15"/>
    </row>
    <row r="4419" spans="1:5" ht="15.75">
      <c r="A4419" s="16">
        <v>103.37047846514338</v>
      </c>
      <c r="B4419" s="15">
        <v>94.443037960166976</v>
      </c>
      <c r="C4419" s="15">
        <v>110.05826425404166</v>
      </c>
      <c r="D4419" s="15">
        <v>68.374592262478018</v>
      </c>
      <c r="E4419" s="15"/>
    </row>
    <row r="4420" spans="1:5" ht="15.75">
      <c r="A4420" s="16">
        <v>95.348204135410697</v>
      </c>
      <c r="B4420" s="15">
        <v>93.945413163601188</v>
      </c>
      <c r="C4420" s="15">
        <v>85.527399396346482</v>
      </c>
      <c r="D4420" s="15">
        <v>113.23218256970904</v>
      </c>
      <c r="E4420" s="15"/>
    </row>
    <row r="4421" spans="1:5" ht="15.75">
      <c r="A4421" s="16">
        <v>95.105309814903194</v>
      </c>
      <c r="B4421" s="15">
        <v>105.14769835396578</v>
      </c>
      <c r="C4421" s="15">
        <v>111.37847629479438</v>
      </c>
      <c r="D4421" s="15">
        <v>90.984100915028421</v>
      </c>
      <c r="E4421" s="15"/>
    </row>
    <row r="4422" spans="1:5" ht="15.75">
      <c r="A4422" s="16">
        <v>108.14593321248935</v>
      </c>
      <c r="B4422" s="15">
        <v>114.30372538021629</v>
      </c>
      <c r="C4422" s="15">
        <v>99.445861635933852</v>
      </c>
      <c r="D4422" s="15">
        <v>105.19867480954872</v>
      </c>
      <c r="E4422" s="15"/>
    </row>
    <row r="4423" spans="1:5" ht="15.75">
      <c r="A4423" s="16">
        <v>100.35635964277958</v>
      </c>
      <c r="B4423" s="15">
        <v>98.674742763711265</v>
      </c>
      <c r="C4423" s="15">
        <v>115.44886990038208</v>
      </c>
      <c r="D4423" s="15">
        <v>116.91765424732239</v>
      </c>
      <c r="E4423" s="15"/>
    </row>
    <row r="4424" spans="1:5" ht="15.75">
      <c r="A4424" s="16">
        <v>95.641250126027444</v>
      </c>
      <c r="B4424" s="15">
        <v>88.307003369271797</v>
      </c>
      <c r="C4424" s="15">
        <v>146.28074504680058</v>
      </c>
      <c r="D4424" s="15">
        <v>80.092296317423006</v>
      </c>
      <c r="E4424" s="15"/>
    </row>
    <row r="4425" spans="1:5" ht="15.75">
      <c r="A4425" s="16">
        <v>88.722888599284033</v>
      </c>
      <c r="B4425" s="15">
        <v>78.17028431734343</v>
      </c>
      <c r="C4425" s="15">
        <v>106.72361207668359</v>
      </c>
      <c r="D4425" s="15">
        <v>87.878518355643109</v>
      </c>
      <c r="E4425" s="15"/>
    </row>
    <row r="4426" spans="1:5" ht="15.75">
      <c r="A4426" s="16">
        <v>113.91433091421845</v>
      </c>
      <c r="B4426" s="15">
        <v>108.84828369632373</v>
      </c>
      <c r="C4426" s="15">
        <v>105.48715304444158</v>
      </c>
      <c r="D4426" s="15">
        <v>82.476604088304839</v>
      </c>
      <c r="E4426" s="15"/>
    </row>
    <row r="4427" spans="1:5" ht="15.75">
      <c r="A4427" s="16">
        <v>98.322237316472183</v>
      </c>
      <c r="B4427" s="15">
        <v>100.58135182470664</v>
      </c>
      <c r="C4427" s="15">
        <v>152.31839306819097</v>
      </c>
      <c r="D4427" s="15">
        <v>80.886890675890299</v>
      </c>
      <c r="E4427" s="15"/>
    </row>
    <row r="4428" spans="1:5" ht="15.75">
      <c r="A4428" s="16">
        <v>91.261218958072732</v>
      </c>
      <c r="B4428" s="15">
        <v>68.329824267840422</v>
      </c>
      <c r="C4428" s="15">
        <v>117.93025995431208</v>
      </c>
      <c r="D4428" s="15">
        <v>78.737716168382121</v>
      </c>
      <c r="E4428" s="15"/>
    </row>
    <row r="4429" spans="1:5" ht="15.75">
      <c r="A4429" s="16">
        <v>113.65538884945749</v>
      </c>
      <c r="B4429" s="15">
        <v>102.91527720554541</v>
      </c>
      <c r="C4429" s="15">
        <v>128.66550877985219</v>
      </c>
      <c r="D4429" s="15">
        <v>70.424295593204533</v>
      </c>
      <c r="E4429" s="15"/>
    </row>
    <row r="4430" spans="1:5" ht="15.75">
      <c r="A4430" s="16">
        <v>104.68693470355674</v>
      </c>
      <c r="B4430" s="15">
        <v>106.82575813732456</v>
      </c>
      <c r="C4430" s="15">
        <v>110.64494619572542</v>
      </c>
      <c r="D4430" s="15">
        <v>91.004912610804922</v>
      </c>
      <c r="E4430" s="15"/>
    </row>
    <row r="4431" spans="1:5" ht="15.75">
      <c r="A4431" s="16">
        <v>92.719959038367961</v>
      </c>
      <c r="B4431" s="15">
        <v>92.77821321771853</v>
      </c>
      <c r="C4431" s="15">
        <v>131.93229632890393</v>
      </c>
      <c r="D4431" s="15">
        <v>92.008271423145516</v>
      </c>
      <c r="E4431" s="15"/>
    </row>
    <row r="4432" spans="1:5" ht="15.75">
      <c r="A4432" s="16">
        <v>81.000764785903812</v>
      </c>
      <c r="B4432" s="15">
        <v>93.042058953449214</v>
      </c>
      <c r="C4432" s="15">
        <v>135.19622860420668</v>
      </c>
      <c r="D4432" s="15">
        <v>83.898167904897036</v>
      </c>
      <c r="E4432" s="15"/>
    </row>
    <row r="4433" spans="1:5" ht="15.75">
      <c r="A4433" s="16">
        <v>102.65307497008394</v>
      </c>
      <c r="B4433" s="15">
        <v>110.10313210127833</v>
      </c>
      <c r="C4433" s="15">
        <v>91.467207864729971</v>
      </c>
      <c r="D4433" s="15">
        <v>52.954191619483026</v>
      </c>
      <c r="E4433" s="15"/>
    </row>
    <row r="4434" spans="1:5" ht="15.75">
      <c r="A4434" s="16">
        <v>109.13206332751315</v>
      </c>
      <c r="B4434" s="15">
        <v>91.308452152082964</v>
      </c>
      <c r="C4434" s="15">
        <v>116.54101649401696</v>
      </c>
      <c r="D4434" s="15">
        <v>103.60852154116742</v>
      </c>
      <c r="E4434" s="15"/>
    </row>
    <row r="4435" spans="1:5" ht="15.75">
      <c r="A4435" s="16">
        <v>99.438544142662977</v>
      </c>
      <c r="B4435" s="15">
        <v>81.927421704227754</v>
      </c>
      <c r="C4435" s="15">
        <v>131.94153709634406</v>
      </c>
      <c r="D4435" s="15">
        <v>66.683082058352738</v>
      </c>
      <c r="E4435" s="15"/>
    </row>
    <row r="4436" spans="1:5" ht="15.75">
      <c r="A4436" s="16">
        <v>108.01689696501739</v>
      </c>
      <c r="B4436" s="15">
        <v>102.26599221466017</v>
      </c>
      <c r="C4436" s="15">
        <v>112.95580119364104</v>
      </c>
      <c r="D4436" s="15">
        <v>119.43814289271018</v>
      </c>
      <c r="E4436" s="15"/>
    </row>
    <row r="4437" spans="1:5" ht="15.75">
      <c r="A4437" s="16">
        <v>102.85471415190841</v>
      </c>
      <c r="B4437" s="15">
        <v>84.555808647826325</v>
      </c>
      <c r="C4437" s="15">
        <v>151.89264377273162</v>
      </c>
      <c r="D4437" s="15">
        <v>101.04134533327738</v>
      </c>
      <c r="E4437" s="15"/>
    </row>
    <row r="4438" spans="1:5" ht="15.75">
      <c r="A4438" s="16">
        <v>108.8852419982004</v>
      </c>
      <c r="B4438" s="15">
        <v>77.643485227872588</v>
      </c>
      <c r="C4438" s="15">
        <v>159.98101702499525</v>
      </c>
      <c r="D4438" s="15">
        <v>95.719861158619324</v>
      </c>
      <c r="E4438" s="15"/>
    </row>
    <row r="4439" spans="1:5" ht="15.75">
      <c r="A4439" s="16">
        <v>102.38828042435557</v>
      </c>
      <c r="B4439" s="15">
        <v>116.68711979615978</v>
      </c>
      <c r="C4439" s="15">
        <v>148.16132669407125</v>
      </c>
      <c r="D4439" s="15">
        <v>89.748090584924967</v>
      </c>
      <c r="E4439" s="15"/>
    </row>
    <row r="4440" spans="1:5" ht="15.75">
      <c r="A4440" s="16">
        <v>104.88359653016346</v>
      </c>
      <c r="B4440" s="15">
        <v>105.3463821294315</v>
      </c>
      <c r="C4440" s="15">
        <v>143.1293233095289</v>
      </c>
      <c r="D4440" s="15">
        <v>104.07137623949438</v>
      </c>
      <c r="E4440" s="15"/>
    </row>
    <row r="4441" spans="1:5" ht="15.75">
      <c r="A4441" s="16">
        <v>88.701826146780149</v>
      </c>
      <c r="B4441" s="15">
        <v>145.20615856256427</v>
      </c>
      <c r="C4441" s="15">
        <v>127.36047331606528</v>
      </c>
      <c r="D4441" s="15">
        <v>82.087417699318621</v>
      </c>
      <c r="E4441" s="15"/>
    </row>
    <row r="4442" spans="1:5" ht="15.75">
      <c r="A4442" s="16">
        <v>85.900766764643777</v>
      </c>
      <c r="B4442" s="15">
        <v>75.456980655536654</v>
      </c>
      <c r="C4442" s="15">
        <v>116.29107899606197</v>
      </c>
      <c r="D4442" s="15">
        <v>94.018322282983036</v>
      </c>
      <c r="E4442" s="15"/>
    </row>
    <row r="4443" spans="1:5" ht="15.75">
      <c r="A4443" s="16">
        <v>97.935075818247697</v>
      </c>
      <c r="B4443" s="15">
        <v>110.01388965278238</v>
      </c>
      <c r="C4443" s="15">
        <v>157.15225667361779</v>
      </c>
      <c r="D4443" s="15">
        <v>94.393028254137334</v>
      </c>
      <c r="E4443" s="15"/>
    </row>
    <row r="4444" spans="1:5" ht="15.75">
      <c r="A4444" s="16">
        <v>114.32280476547021</v>
      </c>
      <c r="B4444" s="15">
        <v>112.88882863613594</v>
      </c>
      <c r="C4444" s="15">
        <v>136.15279407125627</v>
      </c>
      <c r="D4444" s="15">
        <v>103.01647291578888</v>
      </c>
      <c r="E4444" s="15"/>
    </row>
    <row r="4445" spans="1:5" ht="15.75">
      <c r="A4445" s="16">
        <v>95.854131481678451</v>
      </c>
      <c r="B4445" s="15">
        <v>110.28320670013727</v>
      </c>
      <c r="C4445" s="15">
        <v>133.75848192004582</v>
      </c>
      <c r="D4445" s="15">
        <v>74.546638353047001</v>
      </c>
      <c r="E4445" s="15"/>
    </row>
    <row r="4446" spans="1:5" ht="15.75">
      <c r="A4446" s="16">
        <v>111.96173765168851</v>
      </c>
      <c r="B4446" s="15">
        <v>66.405094413289589</v>
      </c>
      <c r="C4446" s="15">
        <v>109.45766036969076</v>
      </c>
      <c r="D4446" s="15">
        <v>91.361679770392357</v>
      </c>
      <c r="E4446" s="15"/>
    </row>
    <row r="4447" spans="1:5" ht="15.75">
      <c r="A4447" s="16">
        <v>101.88550101790952</v>
      </c>
      <c r="B4447" s="15">
        <v>123.73110457838834</v>
      </c>
      <c r="C4447" s="15">
        <v>135.3206088300908</v>
      </c>
      <c r="D4447" s="15">
        <v>125.92176302920279</v>
      </c>
      <c r="E4447" s="15"/>
    </row>
    <row r="4448" spans="1:5" ht="15.75">
      <c r="A4448" s="16">
        <v>92.341019265666091</v>
      </c>
      <c r="B4448" s="15">
        <v>102.21628644061411</v>
      </c>
      <c r="C4448" s="15">
        <v>148.81351030664405</v>
      </c>
      <c r="D4448" s="15">
        <v>97.794558633131601</v>
      </c>
      <c r="E4448" s="15"/>
    </row>
    <row r="4449" spans="1:5" ht="15.75">
      <c r="A4449" s="16">
        <v>98.234423047648534</v>
      </c>
      <c r="B4449" s="15">
        <v>79.197803184007398</v>
      </c>
      <c r="C4449" s="15">
        <v>128.45879546674723</v>
      </c>
      <c r="D4449" s="15">
        <v>87.398063337792564</v>
      </c>
      <c r="E4449" s="15"/>
    </row>
    <row r="4450" spans="1:5" ht="15.75">
      <c r="A4450" s="16">
        <v>89.711760178948907</v>
      </c>
      <c r="B4450" s="15">
        <v>104.73434632527869</v>
      </c>
      <c r="C4450" s="15">
        <v>120.5120231740068</v>
      </c>
      <c r="D4450" s="15">
        <v>55.450817177279532</v>
      </c>
      <c r="E4450" s="15"/>
    </row>
    <row r="4451" spans="1:5" ht="15.75">
      <c r="A4451" s="16">
        <v>102.10649308473876</v>
      </c>
      <c r="B4451" s="15">
        <v>83.841994053562985</v>
      </c>
      <c r="C4451" s="15">
        <v>129.38733678865901</v>
      </c>
      <c r="D4451" s="15">
        <v>67.684465756661893</v>
      </c>
      <c r="E4451" s="15"/>
    </row>
    <row r="4452" spans="1:5" ht="15.75">
      <c r="A4452" s="16">
        <v>96.578439635811719</v>
      </c>
      <c r="B4452" s="15">
        <v>119.27954436226287</v>
      </c>
      <c r="C4452" s="15">
        <v>85.567288785006212</v>
      </c>
      <c r="D4452" s="15">
        <v>75.798941187605351</v>
      </c>
      <c r="E4452" s="15"/>
    </row>
    <row r="4453" spans="1:5" ht="15.75">
      <c r="A4453" s="16">
        <v>90.827695159026689</v>
      </c>
      <c r="B4453" s="15">
        <v>90.79866262690075</v>
      </c>
      <c r="C4453" s="15">
        <v>99.68109666502869</v>
      </c>
      <c r="D4453" s="15">
        <v>86.991085246273769</v>
      </c>
      <c r="E4453" s="15"/>
    </row>
    <row r="4454" spans="1:5" ht="15.75">
      <c r="A4454" s="16">
        <v>101.11760160712038</v>
      </c>
      <c r="B4454" s="15">
        <v>95.316943819346989</v>
      </c>
      <c r="C4454" s="15">
        <v>134.54696347338881</v>
      </c>
      <c r="D4454" s="15">
        <v>78.264432212199608</v>
      </c>
      <c r="E4454" s="15"/>
    </row>
    <row r="4455" spans="1:5" ht="15.75">
      <c r="A4455" s="16">
        <v>97.457613820273536</v>
      </c>
      <c r="B4455" s="15">
        <v>99.548880782754168</v>
      </c>
      <c r="C4455" s="15">
        <v>106.8792628573533</v>
      </c>
      <c r="D4455" s="15">
        <v>93.438014063059427</v>
      </c>
      <c r="E4455" s="15"/>
    </row>
    <row r="4456" spans="1:5" ht="15.75">
      <c r="A4456" s="16">
        <v>103.66638460573654</v>
      </c>
      <c r="B4456" s="15">
        <v>102.39840003757763</v>
      </c>
      <c r="C4456" s="15">
        <v>123.96210813611788</v>
      </c>
      <c r="D4456" s="15">
        <v>107.24864979656559</v>
      </c>
      <c r="E4456" s="15"/>
    </row>
    <row r="4457" spans="1:5" ht="15.75">
      <c r="A4457" s="16">
        <v>118.58521438441585</v>
      </c>
      <c r="B4457" s="15">
        <v>119.99966161065458</v>
      </c>
      <c r="C4457" s="15">
        <v>167.29314832548994</v>
      </c>
      <c r="D4457" s="15">
        <v>101.59830266056815</v>
      </c>
      <c r="E4457" s="15"/>
    </row>
    <row r="4458" spans="1:5" ht="15.75">
      <c r="A4458" s="16">
        <v>96.057864384653158</v>
      </c>
      <c r="B4458" s="15">
        <v>116.28574293522433</v>
      </c>
      <c r="C4458" s="15">
        <v>151.45109530548098</v>
      </c>
      <c r="D4458" s="15">
        <v>96.438524807928161</v>
      </c>
      <c r="E4458" s="15"/>
    </row>
    <row r="4459" spans="1:5" ht="15.75">
      <c r="A4459" s="16">
        <v>104.8017157156437</v>
      </c>
      <c r="B4459" s="15">
        <v>115.74216207910695</v>
      </c>
      <c r="C4459" s="15">
        <v>150.08276085402485</v>
      </c>
      <c r="D4459" s="15">
        <v>107.76579990113646</v>
      </c>
      <c r="E4459" s="15"/>
    </row>
    <row r="4460" spans="1:5" ht="15.75">
      <c r="A4460" s="16">
        <v>96.503353632562039</v>
      </c>
      <c r="B4460" s="15">
        <v>97.10601648496322</v>
      </c>
      <c r="C4460" s="15">
        <v>111.95484388136947</v>
      </c>
      <c r="D4460" s="15">
        <v>57.438408674846642</v>
      </c>
      <c r="E4460" s="15"/>
    </row>
    <row r="4461" spans="1:5" ht="15.75">
      <c r="A4461" s="16">
        <v>96.306582367708415</v>
      </c>
      <c r="B4461" s="15">
        <v>92.300790108828323</v>
      </c>
      <c r="C4461" s="15">
        <v>110.55966484381088</v>
      </c>
      <c r="D4461" s="15">
        <v>90.184398417085276</v>
      </c>
      <c r="E4461" s="15"/>
    </row>
    <row r="4462" spans="1:5" ht="15.75">
      <c r="A4462" s="16">
        <v>102.60671183212935</v>
      </c>
      <c r="B4462" s="15">
        <v>92.330161400502675</v>
      </c>
      <c r="C4462" s="15">
        <v>121.20169854109122</v>
      </c>
      <c r="D4462" s="15">
        <v>95.428195038869035</v>
      </c>
      <c r="E4462" s="15"/>
    </row>
    <row r="4463" spans="1:5" ht="15.75">
      <c r="A4463" s="16">
        <v>129.36659986946211</v>
      </c>
      <c r="B4463" s="15">
        <v>97.201778901683156</v>
      </c>
      <c r="C4463" s="15">
        <v>117.89306618729825</v>
      </c>
      <c r="D4463" s="15">
        <v>83.671352263286281</v>
      </c>
      <c r="E4463" s="15"/>
    </row>
    <row r="4464" spans="1:5" ht="15.75">
      <c r="A4464" s="16">
        <v>82.910802457070076</v>
      </c>
      <c r="B4464" s="15">
        <v>65.307163757358921</v>
      </c>
      <c r="C4464" s="15">
        <v>141.26831983501233</v>
      </c>
      <c r="D4464" s="15">
        <v>89.45151032449985</v>
      </c>
      <c r="E4464" s="15"/>
    </row>
    <row r="4465" spans="1:5" ht="15.75">
      <c r="A4465" s="16">
        <v>102.58192329849294</v>
      </c>
      <c r="B4465" s="15">
        <v>116.6985213590749</v>
      </c>
      <c r="C4465" s="15">
        <v>127.75343752225012</v>
      </c>
      <c r="D4465" s="15">
        <v>121.39788498857342</v>
      </c>
      <c r="E4465" s="15"/>
    </row>
    <row r="4466" spans="1:5" ht="15.75">
      <c r="A4466" s="16">
        <v>116.64338989334624</v>
      </c>
      <c r="B4466" s="15">
        <v>49.757565826985228</v>
      </c>
      <c r="C4466" s="15">
        <v>94.766451252814932</v>
      </c>
      <c r="D4466" s="15">
        <v>76.926333457186047</v>
      </c>
      <c r="E4466" s="15"/>
    </row>
    <row r="4467" spans="1:5" ht="15.75">
      <c r="A4467" s="16">
        <v>106.91067501011844</v>
      </c>
      <c r="B4467" s="15">
        <v>90.847807927792701</v>
      </c>
      <c r="C4467" s="15">
        <v>156.81163809586565</v>
      </c>
      <c r="D4467" s="15">
        <v>126.28046281563456</v>
      </c>
      <c r="E4467" s="15"/>
    </row>
    <row r="4468" spans="1:5" ht="15.75">
      <c r="A4468" s="16">
        <v>100.49149772320334</v>
      </c>
      <c r="B4468" s="15">
        <v>77.453674480074142</v>
      </c>
      <c r="C4468" s="15">
        <v>98.830200087070352</v>
      </c>
      <c r="D4468" s="15">
        <v>85.51197156510284</v>
      </c>
      <c r="E4468" s="15"/>
    </row>
    <row r="4469" spans="1:5" ht="15.75">
      <c r="A4469" s="16">
        <v>94.079016896591838</v>
      </c>
      <c r="B4469" s="15">
        <v>102.66636437703482</v>
      </c>
      <c r="C4469" s="15">
        <v>159.8770531923094</v>
      </c>
      <c r="D4469" s="15">
        <v>83.027630764780724</v>
      </c>
      <c r="E4469" s="15"/>
    </row>
    <row r="4470" spans="1:5" ht="15.75">
      <c r="A4470" s="16">
        <v>103.06025985020142</v>
      </c>
      <c r="B4470" s="15">
        <v>90.408747961282643</v>
      </c>
      <c r="C4470" s="15">
        <v>142.9216939913033</v>
      </c>
      <c r="D4470" s="15">
        <v>102.65061978248582</v>
      </c>
      <c r="E4470" s="15"/>
    </row>
    <row r="4471" spans="1:5" ht="15.75">
      <c r="A4471" s="16">
        <v>84.217619565640689</v>
      </c>
      <c r="B4471" s="15">
        <v>104.18498622369157</v>
      </c>
      <c r="C4471" s="15">
        <v>104.1049215646467</v>
      </c>
      <c r="D4471" s="15">
        <v>64.568200450202085</v>
      </c>
      <c r="E4471" s="15"/>
    </row>
    <row r="4472" spans="1:5" ht="15.75">
      <c r="A4472" s="16">
        <v>93.907223437815901</v>
      </c>
      <c r="B4472" s="15">
        <v>134.39004795947653</v>
      </c>
      <c r="C4472" s="15">
        <v>92.515448725328042</v>
      </c>
      <c r="D4472" s="15">
        <v>92.119936557827486</v>
      </c>
      <c r="E4472" s="15"/>
    </row>
    <row r="4473" spans="1:5" ht="15.75">
      <c r="A4473" s="16">
        <v>109.33374710999146</v>
      </c>
      <c r="B4473" s="15">
        <v>110.89322786091884</v>
      </c>
      <c r="C4473" s="15">
        <v>145.04024077533586</v>
      </c>
      <c r="D4473" s="15">
        <v>76.512458939311045</v>
      </c>
      <c r="E4473" s="15"/>
    </row>
    <row r="4474" spans="1:5" ht="15.75">
      <c r="A4474" s="16">
        <v>102.47461446465991</v>
      </c>
      <c r="B4474" s="15">
        <v>102.24196014411859</v>
      </c>
      <c r="C4474" s="15">
        <v>157.34885560323733</v>
      </c>
      <c r="D4474" s="15">
        <v>69.135169487969961</v>
      </c>
      <c r="E4474" s="15"/>
    </row>
    <row r="4475" spans="1:5" ht="15.75">
      <c r="A4475" s="16">
        <v>104.91431258569719</v>
      </c>
      <c r="B4475" s="15">
        <v>97.863903515792572</v>
      </c>
      <c r="C4475" s="15">
        <v>99.121829091023983</v>
      </c>
      <c r="D4475" s="15">
        <v>96.827024056358368</v>
      </c>
      <c r="E4475" s="15"/>
    </row>
    <row r="4476" spans="1:5" ht="15.75">
      <c r="A4476" s="16">
        <v>81.938395916984064</v>
      </c>
      <c r="B4476" s="15">
        <v>94.482444217595685</v>
      </c>
      <c r="C4476" s="15">
        <v>120.23875055931512</v>
      </c>
      <c r="D4476" s="15">
        <v>102.19824723089346</v>
      </c>
      <c r="E4476" s="15"/>
    </row>
    <row r="4477" spans="1:5" ht="15.75">
      <c r="A4477" s="16">
        <v>111.89860157563771</v>
      </c>
      <c r="B4477" s="15">
        <v>111.38274282362772</v>
      </c>
      <c r="C4477" s="15">
        <v>139.26135253075813</v>
      </c>
      <c r="D4477" s="15">
        <v>63.006284595792295</v>
      </c>
      <c r="E4477" s="15"/>
    </row>
    <row r="4478" spans="1:5" ht="15.75">
      <c r="A4478" s="16">
        <v>104.191103341185</v>
      </c>
      <c r="B4478" s="15">
        <v>84.469691677730907</v>
      </c>
      <c r="C4478" s="15">
        <v>144.74478636674917</v>
      </c>
      <c r="D4478" s="15">
        <v>126.95861746559558</v>
      </c>
      <c r="E4478" s="15"/>
    </row>
    <row r="4479" spans="1:5" ht="15.75">
      <c r="A4479" s="16">
        <v>116.55688656398979</v>
      </c>
      <c r="B4479" s="15">
        <v>97.43209446157266</v>
      </c>
      <c r="C4479" s="15">
        <v>97.324262873775069</v>
      </c>
      <c r="D4479" s="15">
        <v>76.385326839192658</v>
      </c>
      <c r="E4479" s="15"/>
    </row>
    <row r="4480" spans="1:5" ht="15.75">
      <c r="A4480" s="16">
        <v>116.59076227247169</v>
      </c>
      <c r="B4480" s="15">
        <v>115.60583394493165</v>
      </c>
      <c r="C4480" s="15">
        <v>107.51595659522764</v>
      </c>
      <c r="D4480" s="15">
        <v>102.61327663503153</v>
      </c>
      <c r="E4480" s="15"/>
    </row>
    <row r="4481" spans="1:5" ht="15.75">
      <c r="A4481" s="16">
        <v>98.864349815391961</v>
      </c>
      <c r="B4481" s="15">
        <v>110.58589002570898</v>
      </c>
      <c r="C4481" s="15">
        <v>110.97738865115616</v>
      </c>
      <c r="D4481" s="15">
        <v>93.301799040665401</v>
      </c>
      <c r="E4481" s="15"/>
    </row>
    <row r="4482" spans="1:5" ht="15.75">
      <c r="A4482" s="16">
        <v>88.184118778605125</v>
      </c>
      <c r="B4482" s="15">
        <v>100.37910829684051</v>
      </c>
      <c r="C4482" s="15">
        <v>134.74740264900333</v>
      </c>
      <c r="D4482" s="15">
        <v>103.71186307509674</v>
      </c>
      <c r="E4482" s="15"/>
    </row>
    <row r="4483" spans="1:5" ht="15.75">
      <c r="A4483" s="16">
        <v>89.37010584569407</v>
      </c>
      <c r="B4483" s="15">
        <v>85.634021119238923</v>
      </c>
      <c r="C4483" s="15">
        <v>136.29325484817514</v>
      </c>
      <c r="D4483" s="15">
        <v>101.53652417662897</v>
      </c>
      <c r="E4483" s="15"/>
    </row>
    <row r="4484" spans="1:5" ht="15.75">
      <c r="A4484" s="16">
        <v>101.70379048790892</v>
      </c>
      <c r="B4484" s="15">
        <v>86.132809294701929</v>
      </c>
      <c r="C4484" s="15">
        <v>153.52076343444878</v>
      </c>
      <c r="D4484" s="15">
        <v>95.762448414978962</v>
      </c>
      <c r="E4484" s="15"/>
    </row>
    <row r="4485" spans="1:5" ht="15.75">
      <c r="A4485" s="16">
        <v>92.308832836414467</v>
      </c>
      <c r="B4485" s="15">
        <v>91.608916252005201</v>
      </c>
      <c r="C4485" s="15">
        <v>139.87571630071329</v>
      </c>
      <c r="D4485" s="15">
        <v>82.142446876622444</v>
      </c>
      <c r="E4485" s="15"/>
    </row>
    <row r="4486" spans="1:5" ht="15.75">
      <c r="A4486" s="16">
        <v>113.50127902870213</v>
      </c>
      <c r="B4486" s="15">
        <v>97.620186899183636</v>
      </c>
      <c r="C4486" s="15">
        <v>116.75405588002832</v>
      </c>
      <c r="D4486" s="15">
        <v>94.889920957547247</v>
      </c>
      <c r="E4486" s="15"/>
    </row>
    <row r="4487" spans="1:5" ht="15.75">
      <c r="A4487" s="16">
        <v>92.011723957119784</v>
      </c>
      <c r="B4487" s="15">
        <v>99.544393761567562</v>
      </c>
      <c r="C4487" s="15">
        <v>154.83488464838615</v>
      </c>
      <c r="D4487" s="15">
        <v>108.66830762342374</v>
      </c>
      <c r="E4487" s="15"/>
    </row>
    <row r="4488" spans="1:5" ht="15.75">
      <c r="A4488" s="16">
        <v>106.44222943324735</v>
      </c>
      <c r="B4488" s="15">
        <v>89.970523336495489</v>
      </c>
      <c r="C4488" s="15">
        <v>126.54601251830968</v>
      </c>
      <c r="D4488" s="15">
        <v>113.66817385999752</v>
      </c>
      <c r="E4488" s="15"/>
    </row>
    <row r="4489" spans="1:5" ht="15.75">
      <c r="A4489" s="16">
        <v>106.48807491859316</v>
      </c>
      <c r="B4489" s="15">
        <v>104.92692293670416</v>
      </c>
      <c r="C4489" s="15">
        <v>134.67962703956573</v>
      </c>
      <c r="D4489" s="15">
        <v>103.11313867663898</v>
      </c>
      <c r="E4489" s="15"/>
    </row>
    <row r="4490" spans="1:5" ht="15.75">
      <c r="A4490" s="16">
        <v>81.871346214830965</v>
      </c>
      <c r="B4490" s="15">
        <v>100.97145580141955</v>
      </c>
      <c r="C4490" s="15">
        <v>121.90784752076524</v>
      </c>
      <c r="D4490" s="15">
        <v>96.048974679297316</v>
      </c>
      <c r="E4490" s="15"/>
    </row>
    <row r="4491" spans="1:5" ht="15.75">
      <c r="A4491" s="16">
        <v>103.05803826003626</v>
      </c>
      <c r="B4491" s="15">
        <v>94.890674963329502</v>
      </c>
      <c r="C4491" s="15">
        <v>125.22552656179755</v>
      </c>
      <c r="D4491" s="15">
        <v>112.22741234502678</v>
      </c>
      <c r="E4491" s="15"/>
    </row>
    <row r="4492" spans="1:5" ht="15.75">
      <c r="A4492" s="16">
        <v>110.06533429318779</v>
      </c>
      <c r="B4492" s="15">
        <v>106.7869288421889</v>
      </c>
      <c r="C4492" s="15">
        <v>121.9833274679786</v>
      </c>
      <c r="D4492" s="15">
        <v>94.24346739922953</v>
      </c>
      <c r="E4492" s="15"/>
    </row>
    <row r="4493" spans="1:5" ht="15.75">
      <c r="A4493" s="16">
        <v>92.941139421247954</v>
      </c>
      <c r="B4493" s="15">
        <v>112.28495511318783</v>
      </c>
      <c r="C4493" s="15">
        <v>133.44886763568411</v>
      </c>
      <c r="D4493" s="15">
        <v>95.341280926425043</v>
      </c>
      <c r="E4493" s="15"/>
    </row>
    <row r="4494" spans="1:5" ht="15.75">
      <c r="A4494" s="16">
        <v>93.913331343037498</v>
      </c>
      <c r="B4494" s="15">
        <v>87.701722827409867</v>
      </c>
      <c r="C4494" s="15">
        <v>122.61191486269354</v>
      </c>
      <c r="D4494" s="15">
        <v>68.545848767547568</v>
      </c>
      <c r="E4494" s="15"/>
    </row>
    <row r="4495" spans="1:5" ht="15.75">
      <c r="A4495" s="16">
        <v>91.978620347509832</v>
      </c>
      <c r="B4495" s="15">
        <v>81.016723157466686</v>
      </c>
      <c r="C4495" s="15">
        <v>123.29680139686729</v>
      </c>
      <c r="D4495" s="15">
        <v>106.18578811952375</v>
      </c>
      <c r="E4495" s="15"/>
    </row>
    <row r="4496" spans="1:5" ht="15.75">
      <c r="A4496" s="16">
        <v>110.70655802729448</v>
      </c>
      <c r="B4496" s="15">
        <v>109.90555232931456</v>
      </c>
      <c r="C4496" s="15">
        <v>115.05380232228504</v>
      </c>
      <c r="D4496" s="15">
        <v>58.327623157032349</v>
      </c>
      <c r="E4496" s="15"/>
    </row>
    <row r="4497" spans="1:5" ht="15.75">
      <c r="A4497" s="16">
        <v>100.36698956793657</v>
      </c>
      <c r="B4497" s="15">
        <v>103.17271066643343</v>
      </c>
      <c r="C4497" s="15">
        <v>110.06003255548649</v>
      </c>
      <c r="D4497" s="15">
        <v>68.713415202472561</v>
      </c>
      <c r="E4497" s="15"/>
    </row>
    <row r="4498" spans="1:5" ht="15.75">
      <c r="A4498" s="16">
        <v>91.933003410309766</v>
      </c>
      <c r="B4498" s="15">
        <v>99.555430719510696</v>
      </c>
      <c r="C4498" s="15">
        <v>123.58573848169954</v>
      </c>
      <c r="D4498" s="15">
        <v>55.698634411334069</v>
      </c>
      <c r="E4498" s="15"/>
    </row>
    <row r="4499" spans="1:5" ht="15.75">
      <c r="A4499" s="16">
        <v>87.15755101758873</v>
      </c>
      <c r="B4499" s="15">
        <v>102.90811969944116</v>
      </c>
      <c r="C4499" s="15">
        <v>93.861327720793497</v>
      </c>
      <c r="D4499" s="15">
        <v>118.72192283971685</v>
      </c>
      <c r="E4499" s="15"/>
    </row>
    <row r="4500" spans="1:5" ht="15.75">
      <c r="A4500" s="16">
        <v>97.375767070565189</v>
      </c>
      <c r="B4500" s="15">
        <v>75.830571355970733</v>
      </c>
      <c r="C4500" s="15">
        <v>112.94633592524974</v>
      </c>
      <c r="D4500" s="15">
        <v>77.419948790810622</v>
      </c>
      <c r="E4500" s="15"/>
    </row>
    <row r="4501" spans="1:5" ht="15.75">
      <c r="A4501" s="16">
        <v>113.69454157904215</v>
      </c>
      <c r="B4501" s="15">
        <v>97.832921794326921</v>
      </c>
      <c r="C4501" s="15">
        <v>126.86966608655439</v>
      </c>
      <c r="D4501" s="15">
        <v>102.03837640233928</v>
      </c>
      <c r="E4501" s="15"/>
    </row>
    <row r="4502" spans="1:5" ht="15.75">
      <c r="A4502" s="16">
        <v>100.22155120751677</v>
      </c>
      <c r="B4502" s="15">
        <v>86.71354968323044</v>
      </c>
      <c r="C4502" s="15">
        <v>126.36097013120775</v>
      </c>
      <c r="D4502" s="15">
        <v>122.56377570569157</v>
      </c>
      <c r="E4502" s="15"/>
    </row>
    <row r="4503" spans="1:5" ht="15.75">
      <c r="A4503" s="16">
        <v>103.66628955268311</v>
      </c>
      <c r="B4503" s="15">
        <v>101.63975597476451</v>
      </c>
      <c r="C4503" s="15">
        <v>131.53916149713609</v>
      </c>
      <c r="D4503" s="15">
        <v>81.330908958881309</v>
      </c>
      <c r="E4503" s="15"/>
    </row>
    <row r="4504" spans="1:5" ht="15.75">
      <c r="A4504" s="16">
        <v>84.731548100029386</v>
      </c>
      <c r="B4504" s="15">
        <v>107.49413042271385</v>
      </c>
      <c r="C4504" s="15">
        <v>103.15110567484567</v>
      </c>
      <c r="D4504" s="15">
        <v>92.550627484746428</v>
      </c>
      <c r="E4504" s="15"/>
    </row>
    <row r="4505" spans="1:5" ht="15.75">
      <c r="A4505" s="16">
        <v>90.538974241474079</v>
      </c>
      <c r="B4505" s="15">
        <v>82.500423646030185</v>
      </c>
      <c r="C4505" s="15">
        <v>120.24110622838293</v>
      </c>
      <c r="D4505" s="15">
        <v>101.73801928343664</v>
      </c>
      <c r="E4505" s="15"/>
    </row>
    <row r="4506" spans="1:5" ht="15.75">
      <c r="A4506" s="16">
        <v>103.15948767664054</v>
      </c>
      <c r="B4506" s="15">
        <v>103.22047703400585</v>
      </c>
      <c r="C4506" s="15">
        <v>144.74857236905905</v>
      </c>
      <c r="D4506" s="15">
        <v>53.507676841269358</v>
      </c>
      <c r="E4506" s="15"/>
    </row>
    <row r="4507" spans="1:5" ht="15.75">
      <c r="A4507" s="16">
        <v>92.168630580920308</v>
      </c>
      <c r="B4507" s="15">
        <v>107.79565591460596</v>
      </c>
      <c r="C4507" s="15">
        <v>147.5137105304384</v>
      </c>
      <c r="D4507" s="15">
        <v>86.565460196118238</v>
      </c>
      <c r="E4507" s="15"/>
    </row>
    <row r="4508" spans="1:5" ht="15.75">
      <c r="A4508" s="16">
        <v>95.047987546229251</v>
      </c>
      <c r="B4508" s="15">
        <v>96.358422631686835</v>
      </c>
      <c r="C4508" s="15">
        <v>126.45088198585199</v>
      </c>
      <c r="D4508" s="15">
        <v>103.28297888347606</v>
      </c>
      <c r="E4508" s="15"/>
    </row>
    <row r="4509" spans="1:5" ht="15.75">
      <c r="A4509" s="16">
        <v>98.711645790820057</v>
      </c>
      <c r="B4509" s="15">
        <v>112.30097959762588</v>
      </c>
      <c r="C4509" s="15">
        <v>125.98338297480041</v>
      </c>
      <c r="D4509" s="15">
        <v>104.11039438887428</v>
      </c>
      <c r="E4509" s="15"/>
    </row>
    <row r="4510" spans="1:5" ht="15.75">
      <c r="A4510" s="16">
        <v>97.495299454811857</v>
      </c>
      <c r="B4510" s="15">
        <v>88.885440403208804</v>
      </c>
      <c r="C4510" s="15">
        <v>119.84286740423613</v>
      </c>
      <c r="D4510" s="15">
        <v>78.240252813691313</v>
      </c>
      <c r="E4510" s="15"/>
    </row>
    <row r="4511" spans="1:5" ht="15.75">
      <c r="A4511" s="16">
        <v>120.78167242490281</v>
      </c>
      <c r="B4511" s="15">
        <v>83.664200233533847</v>
      </c>
      <c r="C4511" s="15">
        <v>122.73213435302068</v>
      </c>
      <c r="D4511" s="15">
        <v>95.732814057276983</v>
      </c>
      <c r="E4511" s="15"/>
    </row>
    <row r="4512" spans="1:5" ht="15.75">
      <c r="A4512" s="16">
        <v>93.261814374022833</v>
      </c>
      <c r="B4512" s="15">
        <v>113.97952496259336</v>
      </c>
      <c r="C4512" s="15">
        <v>135.64648054899067</v>
      </c>
      <c r="D4512" s="15">
        <v>96.687891629164824</v>
      </c>
      <c r="E4512" s="15"/>
    </row>
    <row r="4513" spans="1:5" ht="15.75">
      <c r="A4513" s="16">
        <v>81.087377609071609</v>
      </c>
      <c r="B4513" s="15">
        <v>124.34170827220328</v>
      </c>
      <c r="C4513" s="15">
        <v>104.96545952341876</v>
      </c>
      <c r="D4513" s="15">
        <v>88.864967767426606</v>
      </c>
      <c r="E4513" s="15"/>
    </row>
    <row r="4514" spans="1:5" ht="15.75">
      <c r="A4514" s="16">
        <v>98.746516910387072</v>
      </c>
      <c r="B4514" s="15">
        <v>94.423974785235032</v>
      </c>
      <c r="C4514" s="15">
        <v>145.61797528711509</v>
      </c>
      <c r="D4514" s="15">
        <v>142.79835323347925</v>
      </c>
      <c r="E4514" s="15"/>
    </row>
    <row r="4515" spans="1:5" ht="15.75">
      <c r="A4515" s="16">
        <v>103.5333901329011</v>
      </c>
      <c r="B4515" s="15">
        <v>110.66225324353809</v>
      </c>
      <c r="C4515" s="15">
        <v>142.60784377478899</v>
      </c>
      <c r="D4515" s="15">
        <v>69.18668017670484</v>
      </c>
      <c r="E4515" s="15"/>
    </row>
    <row r="4516" spans="1:5" ht="15.75">
      <c r="A4516" s="16">
        <v>112.68800894044375</v>
      </c>
      <c r="B4516" s="15">
        <v>100.1407503983728</v>
      </c>
      <c r="C4516" s="15">
        <v>101.80821975746426</v>
      </c>
      <c r="D4516" s="15">
        <v>107.04100749666736</v>
      </c>
      <c r="E4516" s="15"/>
    </row>
    <row r="4517" spans="1:5" ht="15.75">
      <c r="A4517" s="16">
        <v>117.85714146208761</v>
      </c>
      <c r="B4517" s="15">
        <v>105.26252080007339</v>
      </c>
      <c r="C4517" s="15">
        <v>115.0965596572803</v>
      </c>
      <c r="D4517" s="15">
        <v>85.567686757093497</v>
      </c>
      <c r="E4517" s="15"/>
    </row>
    <row r="4518" spans="1:5" ht="15.75">
      <c r="A4518" s="16">
        <v>101.46388799041119</v>
      </c>
      <c r="B4518" s="15">
        <v>105.72150168864027</v>
      </c>
      <c r="C4518" s="15">
        <v>104.72656649790792</v>
      </c>
      <c r="D4518" s="15">
        <v>110.67039231500644</v>
      </c>
      <c r="E4518" s="15"/>
    </row>
    <row r="4519" spans="1:5" ht="15.75">
      <c r="A4519" s="16">
        <v>95.714043104442226</v>
      </c>
      <c r="B4519" s="15">
        <v>112.57481236865488</v>
      </c>
      <c r="C4519" s="15">
        <v>141.67151925312851</v>
      </c>
      <c r="D4519" s="15">
        <v>91.927783996459311</v>
      </c>
      <c r="E4519" s="15"/>
    </row>
    <row r="4520" spans="1:5" ht="15.75">
      <c r="A4520" s="16">
        <v>100.58687169351401</v>
      </c>
      <c r="B4520" s="15">
        <v>107.33166554476838</v>
      </c>
      <c r="C4520" s="15">
        <v>121.03133166204429</v>
      </c>
      <c r="D4520" s="15">
        <v>88.384912924601622</v>
      </c>
      <c r="E4520" s="15"/>
    </row>
    <row r="4521" spans="1:5" ht="15.75">
      <c r="A4521" s="16">
        <v>113.23911658909083</v>
      </c>
      <c r="B4521" s="15">
        <v>100.33682254033351</v>
      </c>
      <c r="C4521" s="15">
        <v>105.31267592810991</v>
      </c>
      <c r="D4521" s="15">
        <v>88.904288906667261</v>
      </c>
      <c r="E4521" s="15"/>
    </row>
    <row r="4522" spans="1:5" ht="15.75">
      <c r="A4522" s="16">
        <v>88.92943484563034</v>
      </c>
      <c r="B4522" s="15">
        <v>108.83602366459968</v>
      </c>
      <c r="C4522" s="15">
        <v>121.05609018985888</v>
      </c>
      <c r="D4522" s="15">
        <v>111.34985562720203</v>
      </c>
      <c r="E4522" s="15"/>
    </row>
    <row r="4523" spans="1:5" ht="15.75">
      <c r="A4523" s="16">
        <v>101.68075272299006</v>
      </c>
      <c r="B4523" s="15">
        <v>92.836976439775754</v>
      </c>
      <c r="C4523" s="15">
        <v>132.75178049403848</v>
      </c>
      <c r="D4523" s="15">
        <v>50.105126400501376</v>
      </c>
      <c r="E4523" s="15"/>
    </row>
    <row r="4524" spans="1:5" ht="15.75">
      <c r="A4524" s="16">
        <v>106.03352639603827</v>
      </c>
      <c r="B4524" s="15">
        <v>111.03508938848563</v>
      </c>
      <c r="C4524" s="15">
        <v>111.18235950636404</v>
      </c>
      <c r="D4524" s="15">
        <v>88.181478156207049</v>
      </c>
      <c r="E4524" s="15"/>
    </row>
    <row r="4525" spans="1:5" ht="15.75">
      <c r="A4525" s="16">
        <v>108.67137188689071</v>
      </c>
      <c r="B4525" s="15">
        <v>83.218686986418788</v>
      </c>
      <c r="C4525" s="15">
        <v>139.36895917630068</v>
      </c>
      <c r="D4525" s="15">
        <v>115.90117867792173</v>
      </c>
      <c r="E4525" s="15"/>
    </row>
    <row r="4526" spans="1:5" ht="15.75">
      <c r="A4526" s="16">
        <v>111.07678421288938</v>
      </c>
      <c r="B4526" s="15">
        <v>79.815614049698524</v>
      </c>
      <c r="C4526" s="15">
        <v>111.59596382376549</v>
      </c>
      <c r="D4526" s="15">
        <v>86.906332476678472</v>
      </c>
      <c r="E4526" s="15"/>
    </row>
    <row r="4527" spans="1:5" ht="15.75">
      <c r="A4527" s="16">
        <v>101.7676081146476</v>
      </c>
      <c r="B4527" s="15">
        <v>120.49951535363448</v>
      </c>
      <c r="C4527" s="15">
        <v>103.46518657465822</v>
      </c>
      <c r="D4527" s="15">
        <v>112.66052331536116</v>
      </c>
      <c r="E4527" s="15"/>
    </row>
    <row r="4528" spans="1:5" ht="15.75">
      <c r="A4528" s="16">
        <v>114.74617486226748</v>
      </c>
      <c r="B4528" s="15">
        <v>83.008511176279853</v>
      </c>
      <c r="C4528" s="15">
        <v>97.305213378325561</v>
      </c>
      <c r="D4528" s="15">
        <v>72.184408370225128</v>
      </c>
      <c r="E4528" s="15"/>
    </row>
    <row r="4529" spans="1:5" ht="15.75">
      <c r="A4529" s="16">
        <v>112.23914100830825</v>
      </c>
      <c r="B4529" s="15">
        <v>85.667268218804793</v>
      </c>
      <c r="C4529" s="15">
        <v>122.55665059070111</v>
      </c>
      <c r="D4529" s="15">
        <v>101.5369352979917</v>
      </c>
      <c r="E4529" s="15"/>
    </row>
    <row r="4530" spans="1:5" ht="15.75">
      <c r="A4530" s="16">
        <v>113.31544129703843</v>
      </c>
      <c r="B4530" s="15">
        <v>92.676801363813865</v>
      </c>
      <c r="C4530" s="15">
        <v>102.11536159594061</v>
      </c>
      <c r="D4530" s="15">
        <v>67.949876538199305</v>
      </c>
      <c r="E4530" s="15"/>
    </row>
    <row r="4531" spans="1:5" ht="15.75">
      <c r="A4531" s="16">
        <v>86.889375291781334</v>
      </c>
      <c r="B4531" s="15">
        <v>92.30308184857563</v>
      </c>
      <c r="C4531" s="15">
        <v>141.10334696363793</v>
      </c>
      <c r="D4531" s="15">
        <v>86.483347344631056</v>
      </c>
      <c r="E4531" s="15"/>
    </row>
    <row r="4532" spans="1:5" ht="15.75">
      <c r="A4532" s="16">
        <v>116.94147906397347</v>
      </c>
      <c r="B4532" s="15">
        <v>84.094061904158934</v>
      </c>
      <c r="C4532" s="15">
        <v>133.10160072857116</v>
      </c>
      <c r="D4532" s="15">
        <v>64.38475933666723</v>
      </c>
      <c r="E4532" s="15"/>
    </row>
    <row r="4533" spans="1:5" ht="15.75">
      <c r="A4533" s="16">
        <v>105.81833859882863</v>
      </c>
      <c r="B4533" s="15">
        <v>98.002255249872405</v>
      </c>
      <c r="C4533" s="15">
        <v>132.2648059463404</v>
      </c>
      <c r="D4533" s="15">
        <v>95.568583937597396</v>
      </c>
      <c r="E4533" s="15"/>
    </row>
    <row r="4534" spans="1:5" ht="15.75">
      <c r="A4534" s="16">
        <v>96.019556182318411</v>
      </c>
      <c r="B4534" s="15">
        <v>102.8272449108897</v>
      </c>
      <c r="C4534" s="15">
        <v>92.226989618103516</v>
      </c>
      <c r="D4534" s="15">
        <v>119.62245225035986</v>
      </c>
      <c r="E4534" s="15"/>
    </row>
    <row r="4535" spans="1:5" ht="15.75">
      <c r="A4535" s="16">
        <v>101.86440930525578</v>
      </c>
      <c r="B4535" s="15">
        <v>113.25243027335432</v>
      </c>
      <c r="C4535" s="15">
        <v>140.23868955974308</v>
      </c>
      <c r="D4535" s="15">
        <v>107.82500425074772</v>
      </c>
      <c r="E4535" s="15"/>
    </row>
    <row r="4536" spans="1:5" ht="15.75">
      <c r="A4536" s="16">
        <v>115.08142304726334</v>
      </c>
      <c r="B4536" s="15">
        <v>138.01805673020908</v>
      </c>
      <c r="C4536" s="15">
        <v>120.94489295436119</v>
      </c>
      <c r="D4536" s="15">
        <v>98.382837506568421</v>
      </c>
      <c r="E4536" s="15"/>
    </row>
    <row r="4537" spans="1:5" ht="15.75">
      <c r="A4537" s="16">
        <v>113.45914898053024</v>
      </c>
      <c r="B4537" s="15">
        <v>80.303432853105505</v>
      </c>
      <c r="C4537" s="15">
        <v>123.46425457110968</v>
      </c>
      <c r="D4537" s="15">
        <v>74.535392705718095</v>
      </c>
      <c r="E4537" s="15"/>
    </row>
    <row r="4538" spans="1:5" ht="15.75">
      <c r="A4538" s="16">
        <v>74.334835581629477</v>
      </c>
      <c r="B4538" s="15">
        <v>81.97856758545754</v>
      </c>
      <c r="C4538" s="15">
        <v>140.88181885413178</v>
      </c>
      <c r="D4538" s="15">
        <v>116.007867796759</v>
      </c>
      <c r="E4538" s="15"/>
    </row>
    <row r="4539" spans="1:5" ht="15.75">
      <c r="A4539" s="16">
        <v>96.584849763820557</v>
      </c>
      <c r="B4539" s="15">
        <v>84.774965652405854</v>
      </c>
      <c r="C4539" s="15">
        <v>90.033533092287144</v>
      </c>
      <c r="D4539" s="15">
        <v>75.694059853879025</v>
      </c>
      <c r="E4539" s="15"/>
    </row>
    <row r="4540" spans="1:5" ht="15.75">
      <c r="A4540" s="16">
        <v>94.68741321811649</v>
      </c>
      <c r="B4540" s="15">
        <v>108.97006439669212</v>
      </c>
      <c r="C4540" s="15">
        <v>156.93781141374643</v>
      </c>
      <c r="D4540" s="15">
        <v>64.476729128620036</v>
      </c>
      <c r="E4540" s="15"/>
    </row>
    <row r="4541" spans="1:5" ht="15.75">
      <c r="A4541" s="16">
        <v>94.575216818077479</v>
      </c>
      <c r="B4541" s="15">
        <v>96.041428399621509</v>
      </c>
      <c r="C4541" s="15">
        <v>151.94197640901166</v>
      </c>
      <c r="D4541" s="15">
        <v>99.1027866406057</v>
      </c>
      <c r="E4541" s="15"/>
    </row>
    <row r="4542" spans="1:5" ht="15.75">
      <c r="A4542" s="16">
        <v>91.122123835509683</v>
      </c>
      <c r="B4542" s="15">
        <v>128.06286531242108</v>
      </c>
      <c r="C4542" s="15">
        <v>139.05070424340806</v>
      </c>
      <c r="D4542" s="15">
        <v>98.922077452505164</v>
      </c>
      <c r="E4542" s="15"/>
    </row>
    <row r="4543" spans="1:5" ht="15.75">
      <c r="A4543" s="16">
        <v>102.51567007248354</v>
      </c>
      <c r="B4543" s="15">
        <v>96.841233402250282</v>
      </c>
      <c r="C4543" s="15">
        <v>147.55677050260942</v>
      </c>
      <c r="D4543" s="15">
        <v>62.30170463817899</v>
      </c>
      <c r="E4543" s="15"/>
    </row>
    <row r="4544" spans="1:5" ht="15.75">
      <c r="A4544" s="16">
        <v>109.62300632048141</v>
      </c>
      <c r="B4544" s="15">
        <v>84.920995529989796</v>
      </c>
      <c r="C4544" s="15">
        <v>89.78786248218853</v>
      </c>
      <c r="D4544" s="15">
        <v>73.938606231968151</v>
      </c>
      <c r="E4544" s="15"/>
    </row>
    <row r="4545" spans="1:5" ht="15.75">
      <c r="A4545" s="16">
        <v>110.67138332749096</v>
      </c>
      <c r="B4545" s="15">
        <v>90.369324723246791</v>
      </c>
      <c r="C4545" s="15">
        <v>129.97228659597795</v>
      </c>
      <c r="D4545" s="15">
        <v>100.53496047192425</v>
      </c>
      <c r="E4545" s="15"/>
    </row>
    <row r="4546" spans="1:5" ht="15.75">
      <c r="A4546" s="16">
        <v>97.930563749775956</v>
      </c>
      <c r="B4546" s="15">
        <v>119.27446464267746</v>
      </c>
      <c r="C4546" s="15">
        <v>153.32204280793462</v>
      </c>
      <c r="D4546" s="15">
        <v>82.634115298793631</v>
      </c>
      <c r="E4546" s="15"/>
    </row>
    <row r="4547" spans="1:5" ht="15.75">
      <c r="A4547" s="16">
        <v>97.906131189466805</v>
      </c>
      <c r="B4547" s="15">
        <v>93.69501262364679</v>
      </c>
      <c r="C4547" s="15">
        <v>103.45739994747873</v>
      </c>
      <c r="D4547" s="15">
        <v>50.796765355363505</v>
      </c>
      <c r="E4547" s="15"/>
    </row>
    <row r="4548" spans="1:5" ht="15.75">
      <c r="A4548" s="16">
        <v>113.07249263371091</v>
      </c>
      <c r="B4548" s="15">
        <v>98.983748481123257</v>
      </c>
      <c r="C4548" s="15">
        <v>154.80067378124431</v>
      </c>
      <c r="D4548" s="15">
        <v>87.48593539849594</v>
      </c>
      <c r="E4548" s="15"/>
    </row>
    <row r="4549" spans="1:5" ht="15.75">
      <c r="A4549" s="16">
        <v>89.558982223570638</v>
      </c>
      <c r="B4549" s="15">
        <v>96.82440287318741</v>
      </c>
      <c r="C4549" s="15">
        <v>141.23150899030747</v>
      </c>
      <c r="D4549" s="15">
        <v>61.591197829250177</v>
      </c>
      <c r="E4549" s="15"/>
    </row>
    <row r="4550" spans="1:5" ht="15.75">
      <c r="A4550" s="16">
        <v>101.22994767556861</v>
      </c>
      <c r="B4550" s="15">
        <v>84.401304218039286</v>
      </c>
      <c r="C4550" s="15">
        <v>110.62232041707034</v>
      </c>
      <c r="D4550" s="15">
        <v>95.093186226426951</v>
      </c>
      <c r="E4550" s="15"/>
    </row>
    <row r="4551" spans="1:5" ht="15.75">
      <c r="A4551" s="16">
        <v>92.819987139085924</v>
      </c>
      <c r="B4551" s="15">
        <v>114.92468524025981</v>
      </c>
      <c r="C4551" s="15">
        <v>127.85721579709843</v>
      </c>
      <c r="D4551" s="15">
        <v>97.23264832769587</v>
      </c>
      <c r="E4551" s="15"/>
    </row>
    <row r="4552" spans="1:5" ht="15.75">
      <c r="A4552" s="16">
        <v>117.06054199158302</v>
      </c>
      <c r="B4552" s="15">
        <v>73.32255720999683</v>
      </c>
      <c r="C4552" s="15">
        <v>106.50338901780856</v>
      </c>
      <c r="D4552" s="15">
        <v>48.159298370455872</v>
      </c>
      <c r="E4552" s="15"/>
    </row>
    <row r="4553" spans="1:5" ht="15.75">
      <c r="A4553" s="16">
        <v>118.78638024595602</v>
      </c>
      <c r="B4553" s="15">
        <v>115.88190696242009</v>
      </c>
      <c r="C4553" s="15">
        <v>115.54107985671749</v>
      </c>
      <c r="D4553" s="15">
        <v>59.311240768215612</v>
      </c>
      <c r="E4553" s="15"/>
    </row>
    <row r="4554" spans="1:5" ht="15.75">
      <c r="A4554" s="16">
        <v>94.74595542960742</v>
      </c>
      <c r="B4554" s="15">
        <v>101.8171204438886</v>
      </c>
      <c r="C4554" s="15">
        <v>112.18333574325925</v>
      </c>
      <c r="D4554" s="15">
        <v>53.150728768719091</v>
      </c>
      <c r="E4554" s="15"/>
    </row>
    <row r="4555" spans="1:5" ht="15.75">
      <c r="A4555" s="16">
        <v>88.713955523564891</v>
      </c>
      <c r="B4555" s="15">
        <v>84.466680020005924</v>
      </c>
      <c r="C4555" s="15">
        <v>111.55198492293152</v>
      </c>
      <c r="D4555" s="15">
        <v>101.18253527736556</v>
      </c>
      <c r="E4555" s="15"/>
    </row>
    <row r="4556" spans="1:5" ht="15.75">
      <c r="A4556" s="16">
        <v>103.40537517627126</v>
      </c>
      <c r="B4556" s="15">
        <v>82.800558017743242</v>
      </c>
      <c r="C4556" s="15">
        <v>131.61305839842043</v>
      </c>
      <c r="D4556" s="15">
        <v>61.230287796070115</v>
      </c>
      <c r="E4556" s="15"/>
    </row>
    <row r="4557" spans="1:5" ht="15.75">
      <c r="A4557" s="16">
        <v>110.51581625245035</v>
      </c>
      <c r="B4557" s="15">
        <v>101.99167156577573</v>
      </c>
      <c r="C4557" s="15">
        <v>95.301788466292692</v>
      </c>
      <c r="D4557" s="15">
        <v>108.34549104422422</v>
      </c>
      <c r="E4557" s="15"/>
    </row>
    <row r="4558" spans="1:5" ht="15.75">
      <c r="A4558" s="16">
        <v>97.370029965651383</v>
      </c>
      <c r="B4558" s="15">
        <v>74.541220962919397</v>
      </c>
      <c r="C4558" s="15">
        <v>86.40455730406984</v>
      </c>
      <c r="D4558" s="15">
        <v>106.76364777530125</v>
      </c>
      <c r="E4558" s="15"/>
    </row>
    <row r="4559" spans="1:5" ht="15.75">
      <c r="A4559" s="16">
        <v>86.40123147603731</v>
      </c>
      <c r="B4559" s="15">
        <v>90.364387485357156</v>
      </c>
      <c r="C4559" s="15">
        <v>129.69818939823199</v>
      </c>
      <c r="D4559" s="15">
        <v>82.399083259423378</v>
      </c>
      <c r="E4559" s="15"/>
    </row>
    <row r="4560" spans="1:5" ht="15.75">
      <c r="A4560" s="16">
        <v>116.3012078985787</v>
      </c>
      <c r="B4560" s="15">
        <v>106.45342287327821</v>
      </c>
      <c r="C4560" s="15">
        <v>145.64902275993177</v>
      </c>
      <c r="D4560" s="15">
        <v>54.016328100607325</v>
      </c>
      <c r="E4560" s="15"/>
    </row>
    <row r="4561" spans="1:5" ht="15.75">
      <c r="A4561" s="16">
        <v>114.69810706817043</v>
      </c>
      <c r="B4561" s="15">
        <v>89.456760644259248</v>
      </c>
      <c r="C4561" s="15">
        <v>110.70190261907555</v>
      </c>
      <c r="D4561" s="15">
        <v>54.931548453316736</v>
      </c>
      <c r="E4561" s="15"/>
    </row>
    <row r="4562" spans="1:5" ht="15.75">
      <c r="A4562" s="16">
        <v>95.97378697595218</v>
      </c>
      <c r="B4562" s="15">
        <v>115.88288849015385</v>
      </c>
      <c r="C4562" s="15">
        <v>136.9566032756552</v>
      </c>
      <c r="D4562" s="15">
        <v>82.075226468992923</v>
      </c>
      <c r="E4562" s="15"/>
    </row>
    <row r="4563" spans="1:5" ht="15.75">
      <c r="A4563" s="16">
        <v>102.79207657726488</v>
      </c>
      <c r="B4563" s="15">
        <v>120.78261164331252</v>
      </c>
      <c r="C4563" s="15">
        <v>117.1717504029516</v>
      </c>
      <c r="D4563" s="15">
        <v>111.67519535172801</v>
      </c>
      <c r="E4563" s="15"/>
    </row>
    <row r="4564" spans="1:5" ht="15.75">
      <c r="A4564" s="16">
        <v>89.304247790101954</v>
      </c>
      <c r="B4564" s="15">
        <v>88.631480568983534</v>
      </c>
      <c r="C4564" s="15">
        <v>109.9674748167331</v>
      </c>
      <c r="D4564" s="15">
        <v>86.469367738351366</v>
      </c>
      <c r="E4564" s="15"/>
    </row>
    <row r="4565" spans="1:5" ht="15.75">
      <c r="A4565" s="16">
        <v>83.965722735462123</v>
      </c>
      <c r="B4565" s="15">
        <v>114.97541011835324</v>
      </c>
      <c r="C4565" s="15">
        <v>119.41866238439616</v>
      </c>
      <c r="D4565" s="15">
        <v>76.312581604986462</v>
      </c>
      <c r="E4565" s="15"/>
    </row>
    <row r="4566" spans="1:5" ht="15.75">
      <c r="A4566" s="16">
        <v>104.35549972462468</v>
      </c>
      <c r="B4566" s="15">
        <v>92.185177940342555</v>
      </c>
      <c r="C4566" s="15">
        <v>131.17666207424463</v>
      </c>
      <c r="D4566" s="15">
        <v>92.060549616468279</v>
      </c>
      <c r="E4566" s="15"/>
    </row>
    <row r="4567" spans="1:5" ht="15.75">
      <c r="A4567" s="16">
        <v>93.55626362208227</v>
      </c>
      <c r="B4567" s="15">
        <v>118.64442317881299</v>
      </c>
      <c r="C4567" s="15">
        <v>146.66093769742474</v>
      </c>
      <c r="D4567" s="15">
        <v>117.1879285961154</v>
      </c>
      <c r="E4567" s="15"/>
    </row>
    <row r="4568" spans="1:5" ht="15.75">
      <c r="A4568" s="16">
        <v>86.549392315481555</v>
      </c>
      <c r="B4568" s="15">
        <v>106.92596263806422</v>
      </c>
      <c r="C4568" s="15">
        <v>98.806416076689629</v>
      </c>
      <c r="D4568" s="15">
        <v>95.148136027495411</v>
      </c>
      <c r="E4568" s="15"/>
    </row>
    <row r="4569" spans="1:5" ht="15.75">
      <c r="A4569" s="16">
        <v>99.988331806633823</v>
      </c>
      <c r="B4569" s="15">
        <v>90.269337838753927</v>
      </c>
      <c r="C4569" s="15">
        <v>143.85854170286052</v>
      </c>
      <c r="D4569" s="15">
        <v>93.079326968427267</v>
      </c>
      <c r="E4569" s="15"/>
    </row>
    <row r="4570" spans="1:5" ht="15.75">
      <c r="A4570" s="16">
        <v>97.71440338426487</v>
      </c>
      <c r="B4570" s="15">
        <v>92.695919523129078</v>
      </c>
      <c r="C4570" s="15">
        <v>118.24524780195702</v>
      </c>
      <c r="D4570" s="15">
        <v>68.630248692278428</v>
      </c>
      <c r="E4570" s="15"/>
    </row>
    <row r="4571" spans="1:5" ht="15.75">
      <c r="A4571" s="16">
        <v>84.279237723626466</v>
      </c>
      <c r="B4571" s="15">
        <v>69.734110464997912</v>
      </c>
      <c r="C4571" s="15">
        <v>128.89714501606022</v>
      </c>
      <c r="D4571" s="15">
        <v>86.539970135737576</v>
      </c>
      <c r="E4571" s="15"/>
    </row>
    <row r="4572" spans="1:5" ht="15.75">
      <c r="A4572" s="16">
        <v>87.918209808782422</v>
      </c>
      <c r="B4572" s="15">
        <v>102.80591598729529</v>
      </c>
      <c r="C4572" s="15">
        <v>131.73755945184098</v>
      </c>
      <c r="D4572" s="15">
        <v>88.980787031238151</v>
      </c>
      <c r="E4572" s="15"/>
    </row>
    <row r="4573" spans="1:5" ht="15.75">
      <c r="A4573" s="16">
        <v>86.360075983725437</v>
      </c>
      <c r="B4573" s="15">
        <v>99.306878921402131</v>
      </c>
      <c r="C4573" s="15">
        <v>97.032698535406325</v>
      </c>
      <c r="D4573" s="15">
        <v>77.444293033244094</v>
      </c>
      <c r="E4573" s="15"/>
    </row>
    <row r="4574" spans="1:5" ht="15.75">
      <c r="A4574" s="16">
        <v>90.436456040129087</v>
      </c>
      <c r="B4574" s="15">
        <v>101.9666518563497</v>
      </c>
      <c r="C4574" s="15">
        <v>147.57849726038899</v>
      </c>
      <c r="D4574" s="15">
        <v>85.215530846005549</v>
      </c>
      <c r="E4574" s="15"/>
    </row>
    <row r="4575" spans="1:5" ht="15.75">
      <c r="A4575" s="16">
        <v>103.08326341937004</v>
      </c>
      <c r="B4575" s="15">
        <v>97.360553022673457</v>
      </c>
      <c r="C4575" s="15">
        <v>113.50039148869087</v>
      </c>
      <c r="D4575" s="15">
        <v>76.14416274444693</v>
      </c>
      <c r="E4575" s="15"/>
    </row>
    <row r="4576" spans="1:5" ht="15.75">
      <c r="A4576" s="16">
        <v>101.89470957903382</v>
      </c>
      <c r="B4576" s="15">
        <v>93.156605272645265</v>
      </c>
      <c r="C4576" s="15">
        <v>106.98854185299069</v>
      </c>
      <c r="D4576" s="15">
        <v>85.149936434879692</v>
      </c>
      <c r="E4576" s="15"/>
    </row>
    <row r="4577" spans="1:5" ht="15.75">
      <c r="A4577" s="16">
        <v>85.811379727465464</v>
      </c>
      <c r="B4577" s="15">
        <v>102.02767406008775</v>
      </c>
      <c r="C4577" s="15">
        <v>105.16115996893518</v>
      </c>
      <c r="D4577" s="15">
        <v>109.85008398856735</v>
      </c>
      <c r="E4577" s="15"/>
    </row>
    <row r="4578" spans="1:5" ht="15.75">
      <c r="A4578" s="16">
        <v>110.25563942801</v>
      </c>
      <c r="B4578" s="15">
        <v>117.78401819581177</v>
      </c>
      <c r="C4578" s="15">
        <v>148.18882946409531</v>
      </c>
      <c r="D4578" s="15">
        <v>47.444383487948016</v>
      </c>
      <c r="E4578" s="15"/>
    </row>
    <row r="4579" spans="1:5" ht="15.75">
      <c r="A4579" s="16">
        <v>102.72224829862466</v>
      </c>
      <c r="B4579" s="15">
        <v>71.353744330627933</v>
      </c>
      <c r="C4579" s="15">
        <v>148.64946169618634</v>
      </c>
      <c r="D4579" s="15">
        <v>78.819990953326169</v>
      </c>
      <c r="E4579" s="15"/>
    </row>
    <row r="4580" spans="1:5" ht="15.75">
      <c r="A4580" s="16">
        <v>97.727537304200496</v>
      </c>
      <c r="B4580" s="15">
        <v>80.748021384300728</v>
      </c>
      <c r="C4580" s="15">
        <v>128.03759731585842</v>
      </c>
      <c r="D4580" s="15">
        <v>74.942871223987595</v>
      </c>
      <c r="E4580" s="15"/>
    </row>
    <row r="4581" spans="1:5" ht="15.75">
      <c r="A4581" s="16">
        <v>92.879849713403928</v>
      </c>
      <c r="B4581" s="15">
        <v>104.61193662312098</v>
      </c>
      <c r="C4581" s="15">
        <v>123.04337433253068</v>
      </c>
      <c r="D4581" s="15">
        <v>83.154472564677917</v>
      </c>
      <c r="E4581" s="15"/>
    </row>
    <row r="4582" spans="1:5" ht="15.75">
      <c r="A4582" s="16">
        <v>97.163525722783106</v>
      </c>
      <c r="B4582" s="15">
        <v>116.46495725228192</v>
      </c>
      <c r="C4582" s="15">
        <v>124.71953616208111</v>
      </c>
      <c r="D4582" s="15">
        <v>63.246613821894471</v>
      </c>
      <c r="E4582" s="15"/>
    </row>
    <row r="4583" spans="1:5" ht="15.75">
      <c r="A4583" s="16">
        <v>94.338361541792892</v>
      </c>
      <c r="B4583" s="15">
        <v>71.105814197386508</v>
      </c>
      <c r="C4583" s="15">
        <v>155.69398332715991</v>
      </c>
      <c r="D4583" s="15">
        <v>94.792582554509863</v>
      </c>
      <c r="E4583" s="15"/>
    </row>
    <row r="4584" spans="1:5" ht="15.75">
      <c r="A4584" s="16">
        <v>111.94262344407093</v>
      </c>
      <c r="B4584" s="15">
        <v>126.92527386128063</v>
      </c>
      <c r="C4584" s="15">
        <v>122.81149302291396</v>
      </c>
      <c r="D4584" s="15">
        <v>71.015926238692373</v>
      </c>
      <c r="E4584" s="15"/>
    </row>
    <row r="4585" spans="1:5" ht="15.75">
      <c r="A4585" s="16">
        <v>86.777556104499354</v>
      </c>
      <c r="B4585" s="15">
        <v>82.447786279180946</v>
      </c>
      <c r="C4585" s="15">
        <v>151.56382509977675</v>
      </c>
      <c r="D4585" s="15">
        <v>58.218742023206005</v>
      </c>
      <c r="E4585" s="15"/>
    </row>
    <row r="4586" spans="1:5" ht="15.75">
      <c r="A4586" s="16">
        <v>101.39882324029372</v>
      </c>
      <c r="B4586" s="15">
        <v>110.97582915184603</v>
      </c>
      <c r="C4586" s="15">
        <v>121.39023985083099</v>
      </c>
      <c r="D4586" s="15">
        <v>119.76739210323331</v>
      </c>
      <c r="E4586" s="15"/>
    </row>
    <row r="4587" spans="1:5" ht="15.75">
      <c r="A4587" s="16">
        <v>107.77636312383834</v>
      </c>
      <c r="B4587" s="15">
        <v>104.30643458881264</v>
      </c>
      <c r="C4587" s="15">
        <v>108.21436667288822</v>
      </c>
      <c r="D4587" s="15">
        <v>99.352050451392415</v>
      </c>
      <c r="E4587" s="15"/>
    </row>
    <row r="4588" spans="1:5" ht="15.75">
      <c r="A4588" s="16">
        <v>110.43644722452086</v>
      </c>
      <c r="B4588" s="15">
        <v>119.27623390380973</v>
      </c>
      <c r="C4588" s="15">
        <v>154.4269506547721</v>
      </c>
      <c r="D4588" s="15">
        <v>101.47898945093061</v>
      </c>
      <c r="E4588" s="15"/>
    </row>
    <row r="4589" spans="1:5" ht="15.75">
      <c r="A4589" s="16">
        <v>106.23651347703458</v>
      </c>
      <c r="B4589" s="15">
        <v>97.243507364970583</v>
      </c>
      <c r="C4589" s="15">
        <v>165.50189207121093</v>
      </c>
      <c r="D4589" s="15">
        <v>79.287954092427526</v>
      </c>
      <c r="E4589" s="15"/>
    </row>
    <row r="4590" spans="1:5" ht="15.75">
      <c r="A4590" s="16">
        <v>90.94633512817154</v>
      </c>
      <c r="B4590" s="15">
        <v>112.96743521854182</v>
      </c>
      <c r="C4590" s="15">
        <v>157.02808832731421</v>
      </c>
      <c r="D4590" s="15">
        <v>98.979860241234974</v>
      </c>
      <c r="E4590" s="15"/>
    </row>
    <row r="4591" spans="1:5" ht="15.75">
      <c r="A4591" s="16">
        <v>92.95081328821766</v>
      </c>
      <c r="B4591" s="15">
        <v>65.864181239851405</v>
      </c>
      <c r="C4591" s="15">
        <v>136.70312149014876</v>
      </c>
      <c r="D4591" s="15">
        <v>81.578127197536787</v>
      </c>
      <c r="E4591" s="15"/>
    </row>
    <row r="4592" spans="1:5" ht="15.75">
      <c r="A4592" s="16">
        <v>96.589300987835713</v>
      </c>
      <c r="B4592" s="15">
        <v>118.46052806874354</v>
      </c>
      <c r="C4592" s="15">
        <v>148.68870257465119</v>
      </c>
      <c r="D4592" s="15">
        <v>91.787634757486103</v>
      </c>
      <c r="E4592" s="15"/>
    </row>
    <row r="4593" spans="1:5" ht="15.75">
      <c r="A4593" s="16">
        <v>101.90744809324883</v>
      </c>
      <c r="B4593" s="15">
        <v>97.14575133302219</v>
      </c>
      <c r="C4593" s="15">
        <v>124.30771813095589</v>
      </c>
      <c r="D4593" s="15">
        <v>122.56885579953405</v>
      </c>
      <c r="E4593" s="15"/>
    </row>
    <row r="4594" spans="1:5" ht="15.75">
      <c r="A4594" s="16">
        <v>111.81672025063563</v>
      </c>
      <c r="B4594" s="15">
        <v>95.091823768063932</v>
      </c>
      <c r="C4594" s="15">
        <v>161.48701347862584</v>
      </c>
      <c r="D4594" s="15">
        <v>71.819433603883454</v>
      </c>
      <c r="E4594" s="15"/>
    </row>
    <row r="4595" spans="1:5" ht="15.75">
      <c r="A4595" s="16">
        <v>95.639534382718239</v>
      </c>
      <c r="B4595" s="15">
        <v>88.419569144980414</v>
      </c>
      <c r="C4595" s="15">
        <v>108.78183179884218</v>
      </c>
      <c r="D4595" s="15">
        <v>78.630433396858734</v>
      </c>
      <c r="E4595" s="15"/>
    </row>
    <row r="4596" spans="1:5" ht="15.75">
      <c r="A4596" s="16">
        <v>112.8927259853242</v>
      </c>
      <c r="B4596" s="15">
        <v>97.596532357306387</v>
      </c>
      <c r="C4596" s="15">
        <v>149.7003879261797</v>
      </c>
      <c r="D4596" s="15">
        <v>82.524940827488535</v>
      </c>
      <c r="E4596" s="15"/>
    </row>
    <row r="4597" spans="1:5" ht="15.75">
      <c r="A4597" s="16">
        <v>93.866373756532084</v>
      </c>
      <c r="B4597" s="15">
        <v>96.127576711330676</v>
      </c>
      <c r="C4597" s="15">
        <v>111.19466385102896</v>
      </c>
      <c r="D4597" s="15">
        <v>91.015952424987745</v>
      </c>
      <c r="E4597" s="15"/>
    </row>
    <row r="4598" spans="1:5" ht="15.75">
      <c r="A4598" s="16">
        <v>110.20031872891991</v>
      </c>
      <c r="B4598" s="15">
        <v>86.808122570579371</v>
      </c>
      <c r="C4598" s="15">
        <v>148.13416199672815</v>
      </c>
      <c r="D4598" s="15">
        <v>47.091741219907135</v>
      </c>
      <c r="E4598" s="15"/>
    </row>
    <row r="4599" spans="1:5" ht="15.75">
      <c r="A4599" s="16">
        <v>90.862670036307236</v>
      </c>
      <c r="B4599" s="15">
        <v>114.20547922828064</v>
      </c>
      <c r="C4599" s="15">
        <v>141.03049701461714</v>
      </c>
      <c r="D4599" s="15">
        <v>85.641350619005152</v>
      </c>
      <c r="E4599" s="15"/>
    </row>
    <row r="4600" spans="1:5" ht="15.75">
      <c r="A4600" s="16">
        <v>105.78772750210987</v>
      </c>
      <c r="B4600" s="15">
        <v>99.671986380747057</v>
      </c>
      <c r="C4600" s="15">
        <v>106.86757077536981</v>
      </c>
      <c r="D4600" s="15">
        <v>93.31025350852542</v>
      </c>
      <c r="E4600" s="15"/>
    </row>
    <row r="4601" spans="1:5" ht="15.75">
      <c r="A4601" s="16">
        <v>122.44827989048304</v>
      </c>
      <c r="B4601" s="15">
        <v>110.97886056763286</v>
      </c>
      <c r="C4601" s="15">
        <v>92.125418888974764</v>
      </c>
      <c r="D4601" s="15">
        <v>83.100608473705506</v>
      </c>
      <c r="E4601" s="15"/>
    </row>
    <row r="4602" spans="1:5" ht="15.75">
      <c r="A4602" s="16">
        <v>100.45331634046875</v>
      </c>
      <c r="B4602" s="15">
        <v>105.50353117765212</v>
      </c>
      <c r="C4602" s="15">
        <v>131.81333893797955</v>
      </c>
      <c r="D4602" s="15">
        <v>118.15650575986183</v>
      </c>
      <c r="E4602" s="15"/>
    </row>
    <row r="4603" spans="1:5" ht="15.75">
      <c r="A4603" s="16">
        <v>119.21870922200242</v>
      </c>
      <c r="B4603" s="15">
        <v>127.00108896689812</v>
      </c>
      <c r="C4603" s="15">
        <v>114.35845265785929</v>
      </c>
      <c r="D4603" s="15">
        <v>92.901560135635464</v>
      </c>
      <c r="E4603" s="15"/>
    </row>
    <row r="4604" spans="1:5" ht="15.75">
      <c r="A4604" s="16">
        <v>100.8942836091137</v>
      </c>
      <c r="B4604" s="15">
        <v>87.757372066226935</v>
      </c>
      <c r="C4604" s="15">
        <v>109.07249712238922</v>
      </c>
      <c r="D4604" s="15">
        <v>112.82868289169414</v>
      </c>
      <c r="E4604" s="15"/>
    </row>
    <row r="4605" spans="1:5" ht="15.75">
      <c r="A4605" s="16">
        <v>90.080301838844434</v>
      </c>
      <c r="B4605" s="15">
        <v>94.034616062435816</v>
      </c>
      <c r="C4605" s="15">
        <v>113.77633978714243</v>
      </c>
      <c r="D4605" s="15">
        <v>107.59023974390516</v>
      </c>
      <c r="E4605" s="15"/>
    </row>
    <row r="4606" spans="1:5" ht="15.75">
      <c r="A4606" s="16">
        <v>110.42279561011128</v>
      </c>
      <c r="B4606" s="15">
        <v>87.58421341389635</v>
      </c>
      <c r="C4606" s="15">
        <v>134.3859733102363</v>
      </c>
      <c r="D4606" s="15">
        <v>78.662217580108518</v>
      </c>
      <c r="E4606" s="15"/>
    </row>
    <row r="4607" spans="1:5" ht="15.75">
      <c r="A4607" s="16">
        <v>91.97135199733566</v>
      </c>
      <c r="B4607" s="15">
        <v>99.697716470564046</v>
      </c>
      <c r="C4607" s="15">
        <v>103.36654559544058</v>
      </c>
      <c r="D4607" s="15">
        <v>74.470135023977946</v>
      </c>
      <c r="E4607" s="15"/>
    </row>
    <row r="4608" spans="1:5" ht="15.75">
      <c r="A4608" s="16">
        <v>86.188043841423223</v>
      </c>
      <c r="B4608" s="15">
        <v>97.323333584915872</v>
      </c>
      <c r="C4608" s="15">
        <v>117.76052960113361</v>
      </c>
      <c r="D4608" s="15">
        <v>98.842965531849813</v>
      </c>
      <c r="E4608" s="15"/>
    </row>
    <row r="4609" spans="1:5" ht="15.75">
      <c r="A4609" s="16">
        <v>123.97375946515012</v>
      </c>
      <c r="B4609" s="15">
        <v>97.791116445199577</v>
      </c>
      <c r="C4609" s="15">
        <v>141.91226004471105</v>
      </c>
      <c r="D4609" s="15">
        <v>81.721508534945997</v>
      </c>
      <c r="E4609" s="15"/>
    </row>
    <row r="4610" spans="1:5" ht="15.75">
      <c r="A4610" s="16">
        <v>113.63258552717639</v>
      </c>
      <c r="B4610" s="15">
        <v>63.295155665349512</v>
      </c>
      <c r="C4610" s="15">
        <v>110.00884711481831</v>
      </c>
      <c r="D4610" s="15">
        <v>70.10152878573308</v>
      </c>
      <c r="E4610" s="15"/>
    </row>
    <row r="4611" spans="1:5" ht="15.75">
      <c r="A4611" s="16">
        <v>91.917758875729305</v>
      </c>
      <c r="B4611" s="15">
        <v>112.51981349727771</v>
      </c>
      <c r="C4611" s="15">
        <v>93.387235415269743</v>
      </c>
      <c r="D4611" s="15">
        <v>39.617904503791124</v>
      </c>
      <c r="E4611" s="15"/>
    </row>
    <row r="4612" spans="1:5" ht="15.75">
      <c r="A4612" s="16">
        <v>89.367431030217404</v>
      </c>
      <c r="B4612" s="15">
        <v>107.77517033736785</v>
      </c>
      <c r="C4612" s="15">
        <v>139.11947749006117</v>
      </c>
      <c r="D4612" s="15">
        <v>99.682411257253989</v>
      </c>
      <c r="E4612" s="15"/>
    </row>
    <row r="4613" spans="1:5" ht="15.75">
      <c r="A4613" s="16">
        <v>101.46132927773124</v>
      </c>
      <c r="B4613" s="15">
        <v>106.45668055977922</v>
      </c>
      <c r="C4613" s="15">
        <v>137.56827782626715</v>
      </c>
      <c r="D4613" s="15">
        <v>111.71854348999091</v>
      </c>
      <c r="E4613" s="15"/>
    </row>
    <row r="4614" spans="1:5" ht="15.75">
      <c r="A4614" s="16">
        <v>76.836089329054857</v>
      </c>
      <c r="B4614" s="15">
        <v>107.75576960126045</v>
      </c>
      <c r="C4614" s="15">
        <v>122.74196280694696</v>
      </c>
      <c r="D4614" s="15">
        <v>125.03316537192291</v>
      </c>
      <c r="E4614" s="15"/>
    </row>
    <row r="4615" spans="1:5" ht="15.75">
      <c r="A4615" s="16">
        <v>100.33346144934399</v>
      </c>
      <c r="B4615" s="15">
        <v>105.3050150495153</v>
      </c>
      <c r="C4615" s="15">
        <v>114.46118234119353</v>
      </c>
      <c r="D4615" s="15">
        <v>112.30832305029139</v>
      </c>
      <c r="E4615" s="15"/>
    </row>
    <row r="4616" spans="1:5" ht="15.75">
      <c r="A4616" s="16">
        <v>115.82946013198239</v>
      </c>
      <c r="B4616" s="15">
        <v>88.159016180588878</v>
      </c>
      <c r="C4616" s="15">
        <v>117.2753864784454</v>
      </c>
      <c r="D4616" s="15">
        <v>86.804900619517866</v>
      </c>
      <c r="E4616" s="15"/>
    </row>
    <row r="4617" spans="1:5" ht="15.75">
      <c r="A4617" s="16">
        <v>105.72367757663983</v>
      </c>
      <c r="B4617" s="15">
        <v>101.72679244616347</v>
      </c>
      <c r="C4617" s="15">
        <v>136.61460358580371</v>
      </c>
      <c r="D4617" s="15">
        <v>79.23231308539016</v>
      </c>
      <c r="E4617" s="15"/>
    </row>
    <row r="4618" spans="1:5" ht="15.75">
      <c r="A4618" s="16">
        <v>109.82385414562259</v>
      </c>
      <c r="B4618" s="15">
        <v>130.64055164546176</v>
      </c>
      <c r="C4618" s="15">
        <v>109.81349150774236</v>
      </c>
      <c r="D4618" s="15">
        <v>90.287337711549753</v>
      </c>
      <c r="E4618" s="15"/>
    </row>
    <row r="4619" spans="1:5" ht="15.75">
      <c r="A4619" s="16">
        <v>120.05183117867659</v>
      </c>
      <c r="B4619" s="15">
        <v>124.91478899170829</v>
      </c>
      <c r="C4619" s="15">
        <v>136.45429968796066</v>
      </c>
      <c r="D4619" s="15">
        <v>102.1190388104344</v>
      </c>
      <c r="E4619" s="15"/>
    </row>
    <row r="4620" spans="1:5" ht="15.75">
      <c r="A4620" s="16">
        <v>113.1345836300909</v>
      </c>
      <c r="B4620" s="15">
        <v>109.39038472841958</v>
      </c>
      <c r="C4620" s="15">
        <v>112.56599361121857</v>
      </c>
      <c r="D4620" s="15">
        <v>128.80338305732266</v>
      </c>
      <c r="E4620" s="15"/>
    </row>
    <row r="4621" spans="1:5" ht="15.75">
      <c r="A4621" s="16">
        <v>104.89174461600328</v>
      </c>
      <c r="B4621" s="15">
        <v>102.42324371563996</v>
      </c>
      <c r="C4621" s="15">
        <v>114.30065351317467</v>
      </c>
      <c r="D4621" s="15">
        <v>111.7614753158648</v>
      </c>
      <c r="E4621" s="15"/>
    </row>
    <row r="4622" spans="1:5" ht="15.75">
      <c r="A4622" s="16">
        <v>111.39788891697435</v>
      </c>
      <c r="B4622" s="15">
        <v>122.38431315498701</v>
      </c>
      <c r="C4622" s="15">
        <v>146.82477037067656</v>
      </c>
      <c r="D4622" s="15">
        <v>97.714202266280381</v>
      </c>
      <c r="E4622" s="15"/>
    </row>
    <row r="4623" spans="1:5" ht="15.75">
      <c r="A4623" s="16">
        <v>81.327800008415352</v>
      </c>
      <c r="B4623" s="15">
        <v>94.003535737249422</v>
      </c>
      <c r="C4623" s="15">
        <v>105.06636575053676</v>
      </c>
      <c r="D4623" s="15">
        <v>78.557094364305158</v>
      </c>
      <c r="E4623" s="15"/>
    </row>
    <row r="4624" spans="1:5" ht="15.75">
      <c r="A4624" s="16">
        <v>96.831608476782094</v>
      </c>
      <c r="B4624" s="15">
        <v>88.872290266073151</v>
      </c>
      <c r="C4624" s="15">
        <v>125.45130001792018</v>
      </c>
      <c r="D4624" s="15">
        <v>96.065049312960582</v>
      </c>
      <c r="E4624" s="15"/>
    </row>
    <row r="4625" spans="1:5" ht="15.75">
      <c r="A4625" s="16">
        <v>102.60861224327869</v>
      </c>
      <c r="B4625" s="15">
        <v>117.93282294804044</v>
      </c>
      <c r="C4625" s="15">
        <v>111.46609415255284</v>
      </c>
      <c r="D4625" s="15">
        <v>101.10927784839987</v>
      </c>
      <c r="E4625" s="15"/>
    </row>
    <row r="4626" spans="1:5" ht="15.75">
      <c r="A4626" s="16">
        <v>102.2437024744022</v>
      </c>
      <c r="B4626" s="15">
        <v>96.778413773142802</v>
      </c>
      <c r="C4626" s="15">
        <v>77.630314376057186</v>
      </c>
      <c r="D4626" s="15">
        <v>87.93244717259654</v>
      </c>
      <c r="E4626" s="15"/>
    </row>
    <row r="4627" spans="1:5" ht="15.75">
      <c r="A4627" s="16">
        <v>82.440575982394648</v>
      </c>
      <c r="B4627" s="15">
        <v>105.86603671541752</v>
      </c>
      <c r="C4627" s="15">
        <v>76.16955146426676</v>
      </c>
      <c r="D4627" s="15">
        <v>88.814513497686676</v>
      </c>
      <c r="E4627" s="15"/>
    </row>
    <row r="4628" spans="1:5" ht="15.75">
      <c r="A4628" s="16">
        <v>98.273144910058363</v>
      </c>
      <c r="B4628" s="15">
        <v>93.79487568663194</v>
      </c>
      <c r="C4628" s="15">
        <v>132.05433292836801</v>
      </c>
      <c r="D4628" s="15">
        <v>60.129332482665632</v>
      </c>
      <c r="E4628" s="15"/>
    </row>
    <row r="4629" spans="1:5" ht="15.75">
      <c r="A4629" s="16">
        <v>101.95316252475664</v>
      </c>
      <c r="B4629" s="15">
        <v>87.849870740433289</v>
      </c>
      <c r="C4629" s="15">
        <v>144.67158285399364</v>
      </c>
      <c r="D4629" s="15">
        <v>119.94821609972064</v>
      </c>
      <c r="E4629" s="15"/>
    </row>
    <row r="4630" spans="1:5" ht="15.75">
      <c r="A4630" s="16">
        <v>110.81484307323421</v>
      </c>
      <c r="B4630" s="15">
        <v>98.423242768694763</v>
      </c>
      <c r="C4630" s="15">
        <v>119.58564043724209</v>
      </c>
      <c r="D4630" s="15">
        <v>86.303916458297181</v>
      </c>
      <c r="E4630" s="15"/>
    </row>
    <row r="4631" spans="1:5" ht="15.75">
      <c r="A4631" s="16">
        <v>99.931756552030038</v>
      </c>
      <c r="B4631" s="15">
        <v>109.87252309653286</v>
      </c>
      <c r="C4631" s="15">
        <v>122.02239569470521</v>
      </c>
      <c r="D4631" s="15">
        <v>107.94066899379686</v>
      </c>
      <c r="E4631" s="15"/>
    </row>
    <row r="4632" spans="1:5" ht="15.75">
      <c r="A4632" s="16">
        <v>98.126763326894206</v>
      </c>
      <c r="B4632" s="15">
        <v>101.59273273845884</v>
      </c>
      <c r="C4632" s="15">
        <v>138.52384704580913</v>
      </c>
      <c r="D4632" s="15">
        <v>66.179186386597166</v>
      </c>
      <c r="E4632" s="15"/>
    </row>
    <row r="4633" spans="1:5" ht="15.75">
      <c r="A4633" s="16">
        <v>113.06631493801547</v>
      </c>
      <c r="B4633" s="15">
        <v>84.670156018950138</v>
      </c>
      <c r="C4633" s="15">
        <v>124.63721626043025</v>
      </c>
      <c r="D4633" s="15">
        <v>91.908899864199611</v>
      </c>
      <c r="E4633" s="15"/>
    </row>
    <row r="4634" spans="1:5" ht="15.75">
      <c r="A4634" s="16">
        <v>97.49237016513348</v>
      </c>
      <c r="B4634" s="15">
        <v>107.55588964932485</v>
      </c>
      <c r="C4634" s="15">
        <v>136.6130819779471</v>
      </c>
      <c r="D4634" s="15">
        <v>90.226463182978023</v>
      </c>
      <c r="E4634" s="15"/>
    </row>
    <row r="4635" spans="1:5" ht="15.75">
      <c r="A4635" s="16">
        <v>100.00501809896036</v>
      </c>
      <c r="B4635" s="15">
        <v>107.93816165159456</v>
      </c>
      <c r="C4635" s="15">
        <v>117.02640184953452</v>
      </c>
      <c r="D4635" s="15">
        <v>94.424165778951874</v>
      </c>
      <c r="E4635" s="15"/>
    </row>
    <row r="4636" spans="1:5" ht="15.75">
      <c r="A4636" s="16">
        <v>108.64359613063925</v>
      </c>
      <c r="B4636" s="15">
        <v>125.51183583466354</v>
      </c>
      <c r="C4636" s="15">
        <v>109.68713836371649</v>
      </c>
      <c r="D4636" s="15">
        <v>93.596405666067994</v>
      </c>
      <c r="E4636" s="15"/>
    </row>
    <row r="4637" spans="1:5" ht="15.75">
      <c r="A4637" s="16">
        <v>96.56348291557606</v>
      </c>
      <c r="B4637" s="15">
        <v>107.97240631052887</v>
      </c>
      <c r="C4637" s="15">
        <v>103.18931425300661</v>
      </c>
      <c r="D4637" s="15">
        <v>62.113095847797695</v>
      </c>
      <c r="E4637" s="15"/>
    </row>
    <row r="4638" spans="1:5" ht="15.75">
      <c r="A4638" s="16">
        <v>81.705337967241576</v>
      </c>
      <c r="B4638" s="15">
        <v>105.59917058828319</v>
      </c>
      <c r="C4638" s="15">
        <v>153.95333380349143</v>
      </c>
      <c r="D4638" s="15">
        <v>88.962536169452733</v>
      </c>
      <c r="E4638" s="15"/>
    </row>
    <row r="4639" spans="1:5" ht="15.75">
      <c r="A4639" s="16">
        <v>112.11544350960025</v>
      </c>
      <c r="B4639" s="15">
        <v>107.12167113837836</v>
      </c>
      <c r="C4639" s="15">
        <v>94.060373697379873</v>
      </c>
      <c r="D4639" s="15">
        <v>133.27822343700859</v>
      </c>
      <c r="E4639" s="15"/>
    </row>
    <row r="4640" spans="1:5" ht="15.75">
      <c r="A4640" s="16">
        <v>103.74197464080339</v>
      </c>
      <c r="B4640" s="15">
        <v>110.80576659902022</v>
      </c>
      <c r="C4640" s="15">
        <v>102.35705746405301</v>
      </c>
      <c r="D4640" s="15">
        <v>88.087915840281994</v>
      </c>
      <c r="E4640" s="15"/>
    </row>
    <row r="4641" spans="1:5" ht="15.75">
      <c r="A4641" s="16">
        <v>100.60155819804208</v>
      </c>
      <c r="B4641" s="15">
        <v>101.82767008664086</v>
      </c>
      <c r="C4641" s="15">
        <v>122.30839643317495</v>
      </c>
      <c r="D4641" s="15">
        <v>76.491700745896196</v>
      </c>
      <c r="E4641" s="15"/>
    </row>
    <row r="4642" spans="1:5" ht="15.75">
      <c r="A4642" s="16">
        <v>93.318431881078823</v>
      </c>
      <c r="B4642" s="15">
        <v>99.690645730510141</v>
      </c>
      <c r="C4642" s="15">
        <v>123.74516594406373</v>
      </c>
      <c r="D4642" s="15">
        <v>103.10834636314894</v>
      </c>
      <c r="E4642" s="15"/>
    </row>
    <row r="4643" spans="1:5" ht="15.75">
      <c r="A4643" s="16">
        <v>110.49569199719258</v>
      </c>
      <c r="B4643" s="15">
        <v>121.70243547621453</v>
      </c>
      <c r="C4643" s="15">
        <v>104.62615283529999</v>
      </c>
      <c r="D4643" s="15">
        <v>97.846424963029222</v>
      </c>
      <c r="E4643" s="15"/>
    </row>
    <row r="4644" spans="1:5" ht="15.75">
      <c r="A4644" s="16">
        <v>91.526905436558081</v>
      </c>
      <c r="B4644" s="15">
        <v>101.86768533754389</v>
      </c>
      <c r="C4644" s="15">
        <v>97.669021199527606</v>
      </c>
      <c r="D4644" s="15">
        <v>80.161848632008059</v>
      </c>
      <c r="E4644" s="15"/>
    </row>
    <row r="4645" spans="1:5" ht="15.75">
      <c r="A4645" s="16">
        <v>102.15326895960288</v>
      </c>
      <c r="B4645" s="15">
        <v>96.690947064536203</v>
      </c>
      <c r="C4645" s="15">
        <v>107.6396983309337</v>
      </c>
      <c r="D4645" s="15">
        <v>94.343157467142191</v>
      </c>
      <c r="E4645" s="15"/>
    </row>
    <row r="4646" spans="1:5" ht="15.75">
      <c r="A4646" s="16">
        <v>103.94057903082512</v>
      </c>
      <c r="B4646" s="15">
        <v>107.8825647166525</v>
      </c>
      <c r="C4646" s="15">
        <v>139.69940184626353</v>
      </c>
      <c r="D4646" s="15">
        <v>106.7901301384552</v>
      </c>
      <c r="E4646" s="15"/>
    </row>
    <row r="4647" spans="1:5" ht="15.75">
      <c r="A4647" s="16">
        <v>93.786533173675934</v>
      </c>
      <c r="B4647" s="15">
        <v>107.21670242111827</v>
      </c>
      <c r="C4647" s="15">
        <v>139.55709639635074</v>
      </c>
      <c r="D4647" s="15">
        <v>105.2166595499159</v>
      </c>
      <c r="E4647" s="15"/>
    </row>
    <row r="4648" spans="1:5" ht="15.75">
      <c r="A4648" s="16">
        <v>98.825768438621253</v>
      </c>
      <c r="B4648" s="15">
        <v>98.049186285953738</v>
      </c>
      <c r="C4648" s="15">
        <v>123.64610027768776</v>
      </c>
      <c r="D4648" s="15">
        <v>90.72939423842854</v>
      </c>
      <c r="E4648" s="15"/>
    </row>
    <row r="4649" spans="1:5" ht="15.75">
      <c r="A4649" s="16">
        <v>105.86629353085755</v>
      </c>
      <c r="B4649" s="15">
        <v>118.73862411775917</v>
      </c>
      <c r="C4649" s="15">
        <v>99.017023386699066</v>
      </c>
      <c r="D4649" s="15">
        <v>76.876398455004846</v>
      </c>
      <c r="E4649" s="15"/>
    </row>
    <row r="4650" spans="1:5" ht="15.75">
      <c r="A4650" s="16">
        <v>114.96291146193585</v>
      </c>
      <c r="B4650" s="15">
        <v>92.438038575102155</v>
      </c>
      <c r="C4650" s="15">
        <v>128.6689428835416</v>
      </c>
      <c r="D4650" s="15">
        <v>106.57351787057792</v>
      </c>
      <c r="E4650" s="15"/>
    </row>
    <row r="4651" spans="1:5" ht="15.75">
      <c r="A4651" s="16">
        <v>106.84740384681959</v>
      </c>
      <c r="B4651" s="15">
        <v>91.946911415340082</v>
      </c>
      <c r="C4651" s="15">
        <v>131.11798566996526</v>
      </c>
      <c r="D4651" s="15">
        <v>99.15427820081959</v>
      </c>
      <c r="E4651" s="15"/>
    </row>
    <row r="4652" spans="1:5" ht="15.75">
      <c r="A4652" s="16">
        <v>109.95819450670865</v>
      </c>
      <c r="B4652" s="15">
        <v>107.4191027680115</v>
      </c>
      <c r="C4652" s="15">
        <v>128.8934455030585</v>
      </c>
      <c r="D4652" s="15">
        <v>43.772556132216778</v>
      </c>
      <c r="E4652" s="15"/>
    </row>
    <row r="4653" spans="1:5" ht="15.75">
      <c r="A4653" s="16">
        <v>96.341157834081059</v>
      </c>
      <c r="B4653" s="15">
        <v>100.33787851080547</v>
      </c>
      <c r="C4653" s="15">
        <v>73.802815792652154</v>
      </c>
      <c r="D4653" s="15">
        <v>90.31585635987085</v>
      </c>
      <c r="E4653" s="15"/>
    </row>
    <row r="4654" spans="1:5" ht="15.75">
      <c r="A4654" s="16">
        <v>83.455684643104178</v>
      </c>
      <c r="B4654" s="15">
        <v>128.67513381946196</v>
      </c>
      <c r="C4654" s="15">
        <v>127.9821297048386</v>
      </c>
      <c r="D4654" s="15">
        <v>100.08032432501182</v>
      </c>
      <c r="E4654" s="15"/>
    </row>
    <row r="4655" spans="1:5" ht="15.75">
      <c r="A4655" s="16">
        <v>106.53948205726351</v>
      </c>
      <c r="B4655" s="15">
        <v>101.32339367706891</v>
      </c>
      <c r="C4655" s="15">
        <v>137.16003112666044</v>
      </c>
      <c r="D4655" s="15">
        <v>103.3121147840518</v>
      </c>
      <c r="E4655" s="15"/>
    </row>
    <row r="4656" spans="1:5" ht="15.75">
      <c r="A4656" s="16">
        <v>102.51751198047145</v>
      </c>
      <c r="B4656" s="15">
        <v>77.750104554957034</v>
      </c>
      <c r="C4656" s="15">
        <v>89.240687000005892</v>
      </c>
      <c r="D4656" s="15">
        <v>27.509647178254681</v>
      </c>
      <c r="E4656" s="15"/>
    </row>
    <row r="4657" spans="1:5" ht="15.75">
      <c r="A4657" s="16">
        <v>116.07924877248479</v>
      </c>
      <c r="B4657" s="15">
        <v>109.74679608563633</v>
      </c>
      <c r="C4657" s="15">
        <v>110.6537683342367</v>
      </c>
      <c r="D4657" s="15">
        <v>92.464589226358385</v>
      </c>
      <c r="E4657" s="15"/>
    </row>
    <row r="4658" spans="1:5" ht="15.75">
      <c r="A4658" s="16">
        <v>116.69106110983876</v>
      </c>
      <c r="B4658" s="15">
        <v>117.99367799387142</v>
      </c>
      <c r="C4658" s="15">
        <v>136.90023960970734</v>
      </c>
      <c r="D4658" s="15">
        <v>86.729808909274198</v>
      </c>
      <c r="E4658" s="15"/>
    </row>
    <row r="4659" spans="1:5" ht="15.75">
      <c r="A4659" s="16">
        <v>94.646822317122314</v>
      </c>
      <c r="B4659" s="15">
        <v>82.448735815296459</v>
      </c>
      <c r="C4659" s="15">
        <v>126.25875801018651</v>
      </c>
      <c r="D4659" s="15">
        <v>94.347045469652357</v>
      </c>
      <c r="E4659" s="15"/>
    </row>
    <row r="4660" spans="1:5" ht="15.75">
      <c r="A4660" s="16">
        <v>98.426881991775872</v>
      </c>
      <c r="B4660" s="15">
        <v>94.227747809048878</v>
      </c>
      <c r="C4660" s="15">
        <v>99.131351774053655</v>
      </c>
      <c r="D4660" s="15">
        <v>129.16597610590088</v>
      </c>
      <c r="E4660" s="15"/>
    </row>
    <row r="4661" spans="1:5" ht="15.75">
      <c r="A4661" s="16">
        <v>106.40801426058601</v>
      </c>
      <c r="B4661" s="15">
        <v>89.171958035171883</v>
      </c>
      <c r="C4661" s="15">
        <v>173.36943472617463</v>
      </c>
      <c r="D4661" s="15">
        <v>103.71306655924286</v>
      </c>
      <c r="E4661" s="15"/>
    </row>
    <row r="4662" spans="1:5" ht="15.75">
      <c r="A4662" s="16">
        <v>112.71930190043236</v>
      </c>
      <c r="B4662" s="15">
        <v>127.8673911561782</v>
      </c>
      <c r="C4662" s="15">
        <v>149.8657741802333</v>
      </c>
      <c r="D4662" s="15">
        <v>83.076192281373551</v>
      </c>
      <c r="E4662" s="15"/>
    </row>
    <row r="4663" spans="1:5" ht="15.75">
      <c r="A4663" s="16">
        <v>86.500126718652837</v>
      </c>
      <c r="B4663" s="15">
        <v>95.166533514833418</v>
      </c>
      <c r="C4663" s="15">
        <v>142.30054066030675</v>
      </c>
      <c r="D4663" s="15">
        <v>102.69370758965692</v>
      </c>
      <c r="E4663" s="15"/>
    </row>
    <row r="4664" spans="1:5" ht="15.75">
      <c r="A4664" s="16">
        <v>99.658209790652563</v>
      </c>
      <c r="B4664" s="15">
        <v>116.1676336527421</v>
      </c>
      <c r="C4664" s="15">
        <v>119.95266549792518</v>
      </c>
      <c r="D4664" s="15">
        <v>64.388115831667392</v>
      </c>
      <c r="E4664" s="15"/>
    </row>
    <row r="4665" spans="1:5" ht="15.75">
      <c r="A4665" s="16">
        <v>94.504116833297758</v>
      </c>
      <c r="B4665" s="15">
        <v>92.735237741499077</v>
      </c>
      <c r="C4665" s="15">
        <v>142.40010688633333</v>
      </c>
      <c r="D4665" s="15">
        <v>122.88033773444909</v>
      </c>
      <c r="E4665" s="15"/>
    </row>
    <row r="4666" spans="1:5" ht="15.75">
      <c r="A4666" s="16">
        <v>114.40766569228913</v>
      </c>
      <c r="B4666" s="15">
        <v>105.67562756685902</v>
      </c>
      <c r="C4666" s="15">
        <v>156.77973072985765</v>
      </c>
      <c r="D4666" s="15">
        <v>64.10912887282052</v>
      </c>
      <c r="E4666" s="15"/>
    </row>
    <row r="4667" spans="1:5" ht="15.75">
      <c r="A4667" s="16">
        <v>101.80206199112831</v>
      </c>
      <c r="B4667" s="15">
        <v>127.62408383526349</v>
      </c>
      <c r="C4667" s="15">
        <v>163.78240795822876</v>
      </c>
      <c r="D4667" s="15">
        <v>83.426669788428853</v>
      </c>
      <c r="E4667" s="15"/>
    </row>
    <row r="4668" spans="1:5" ht="15.75">
      <c r="A4668" s="16">
        <v>120.15372027116769</v>
      </c>
      <c r="B4668" s="15">
        <v>111.16038628319416</v>
      </c>
      <c r="C4668" s="15">
        <v>152.47589489752613</v>
      </c>
      <c r="D4668" s="15">
        <v>74.908036349205531</v>
      </c>
      <c r="E4668" s="15"/>
    </row>
    <row r="4669" spans="1:5" ht="15.75">
      <c r="A4669" s="16">
        <v>73.088623635391059</v>
      </c>
      <c r="B4669" s="15">
        <v>110.34350960060237</v>
      </c>
      <c r="C4669" s="15">
        <v>101.96457953583717</v>
      </c>
      <c r="D4669" s="15">
        <v>77.875641019466002</v>
      </c>
      <c r="E4669" s="15"/>
    </row>
    <row r="4670" spans="1:5" ht="15.75">
      <c r="A4670" s="16">
        <v>98.082256498463494</v>
      </c>
      <c r="B4670" s="15">
        <v>122.30375047776079</v>
      </c>
      <c r="C4670" s="15">
        <v>131.70282907527167</v>
      </c>
      <c r="D4670" s="15">
        <v>79.855300300869203</v>
      </c>
      <c r="E4670" s="15"/>
    </row>
    <row r="4671" spans="1:5" ht="15.75">
      <c r="A4671" s="16">
        <v>99.912483936867602</v>
      </c>
      <c r="B4671" s="15">
        <v>92.870906553122268</v>
      </c>
      <c r="C4671" s="15">
        <v>120.97156910338072</v>
      </c>
      <c r="D4671" s="15">
        <v>90.245459256811955</v>
      </c>
      <c r="E4671" s="15"/>
    </row>
    <row r="4672" spans="1:5" ht="15.75">
      <c r="A4672" s="16">
        <v>92.498113662833248</v>
      </c>
      <c r="B4672" s="15">
        <v>123.37438762609167</v>
      </c>
      <c r="C4672" s="15">
        <v>139.00955866888012</v>
      </c>
      <c r="D4672" s="15">
        <v>83.197354054254902</v>
      </c>
      <c r="E4672" s="15"/>
    </row>
    <row r="4673" spans="1:5" ht="15.75">
      <c r="A4673" s="16">
        <v>99.110149499102818</v>
      </c>
      <c r="B4673" s="15">
        <v>81.438779252414406</v>
      </c>
      <c r="C4673" s="15">
        <v>140.82799491860101</v>
      </c>
      <c r="D4673" s="15">
        <v>69.593437679577619</v>
      </c>
      <c r="E4673" s="15"/>
    </row>
    <row r="4674" spans="1:5" ht="15.75">
      <c r="A4674" s="16">
        <v>123.15450454821644</v>
      </c>
      <c r="B4674" s="15">
        <v>103.9250284660568</v>
      </c>
      <c r="C4674" s="15">
        <v>107.37216514701799</v>
      </c>
      <c r="D4674" s="15">
        <v>71.916261000131954</v>
      </c>
      <c r="E4674" s="15"/>
    </row>
    <row r="4675" spans="1:5" ht="15.75">
      <c r="A4675" s="16">
        <v>119.8362968174024</v>
      </c>
      <c r="B4675" s="15">
        <v>126.26923021645666</v>
      </c>
      <c r="C4675" s="15">
        <v>102.62367592804935</v>
      </c>
      <c r="D4675" s="15">
        <v>83.330395860434692</v>
      </c>
      <c r="E4675" s="15"/>
    </row>
    <row r="4676" spans="1:5" ht="15.75">
      <c r="A4676" s="16">
        <v>96.046114879845845</v>
      </c>
      <c r="B4676" s="15">
        <v>104.7102083295556</v>
      </c>
      <c r="C4676" s="15">
        <v>87.108354066293714</v>
      </c>
      <c r="D4676" s="15">
        <v>107.25569440032814</v>
      </c>
      <c r="E4676" s="15"/>
    </row>
    <row r="4677" spans="1:5" ht="15.75">
      <c r="A4677" s="16">
        <v>107.16048382614076</v>
      </c>
      <c r="B4677" s="15">
        <v>70.333446383136788</v>
      </c>
      <c r="C4677" s="15">
        <v>162.36801303737138</v>
      </c>
      <c r="D4677" s="15">
        <v>164.12163319080832</v>
      </c>
      <c r="E4677" s="15"/>
    </row>
    <row r="4678" spans="1:5" ht="15.75">
      <c r="A4678" s="16">
        <v>95.478533625345108</v>
      </c>
      <c r="B4678" s="15">
        <v>94.275647550722397</v>
      </c>
      <c r="C4678" s="15">
        <v>141.489707039716</v>
      </c>
      <c r="D4678" s="15">
        <v>72.135486485939282</v>
      </c>
      <c r="E4678" s="15"/>
    </row>
    <row r="4679" spans="1:5" ht="15.75">
      <c r="A4679" s="16">
        <v>105.70326435050106</v>
      </c>
      <c r="B4679" s="15">
        <v>120.06493303991874</v>
      </c>
      <c r="C4679" s="15">
        <v>145.84719342906851</v>
      </c>
      <c r="D4679" s="15">
        <v>77.210680934831544</v>
      </c>
      <c r="E4679" s="15"/>
    </row>
    <row r="4680" spans="1:5" ht="15.75">
      <c r="A4680" s="16">
        <v>94.525527226130635</v>
      </c>
      <c r="B4680" s="15">
        <v>99.322312941501423</v>
      </c>
      <c r="C4680" s="15">
        <v>114.05047881991095</v>
      </c>
      <c r="D4680" s="15">
        <v>121.99858142503786</v>
      </c>
      <c r="E4680" s="15"/>
    </row>
    <row r="4681" spans="1:5" ht="15.75">
      <c r="A4681" s="16">
        <v>83.716373161627189</v>
      </c>
      <c r="B4681" s="15">
        <v>83.714773052241753</v>
      </c>
      <c r="C4681" s="15">
        <v>117.11121182896136</v>
      </c>
      <c r="D4681" s="15">
        <v>56.559482682479256</v>
      </c>
      <c r="E4681" s="15"/>
    </row>
    <row r="4682" spans="1:5" ht="15.75">
      <c r="A4682" s="16">
        <v>97.004819711207801</v>
      </c>
      <c r="B4682" s="15">
        <v>100.10963332002234</v>
      </c>
      <c r="C4682" s="15">
        <v>147.75432111287614</v>
      </c>
      <c r="D4682" s="15">
        <v>92.819726525482338</v>
      </c>
      <c r="E4682" s="15"/>
    </row>
    <row r="4683" spans="1:5" ht="15.75">
      <c r="A4683" s="16">
        <v>91.267830376614256</v>
      </c>
      <c r="B4683" s="15">
        <v>82.028800286968817</v>
      </c>
      <c r="C4683" s="15">
        <v>134.49944430491314</v>
      </c>
      <c r="D4683" s="15">
        <v>113.4099490921642</v>
      </c>
      <c r="E4683" s="15"/>
    </row>
    <row r="4684" spans="1:5" ht="15.75">
      <c r="A4684" s="16">
        <v>101.41234038107996</v>
      </c>
      <c r="B4684" s="15">
        <v>103.15730852497609</v>
      </c>
      <c r="C4684" s="15">
        <v>115.73292677494464</v>
      </c>
      <c r="D4684" s="15">
        <v>75.462768420783277</v>
      </c>
      <c r="E4684" s="15"/>
    </row>
    <row r="4685" spans="1:5" ht="15.75">
      <c r="A4685" s="16">
        <v>92.158272914053896</v>
      </c>
      <c r="B4685" s="15">
        <v>102.49737975235576</v>
      </c>
      <c r="C4685" s="15">
        <v>142.05745793902338</v>
      </c>
      <c r="D4685" s="15">
        <v>84.303092515773415</v>
      </c>
      <c r="E4685" s="15"/>
    </row>
    <row r="4686" spans="1:5" ht="15.75">
      <c r="A4686" s="16">
        <v>88.756410439350475</v>
      </c>
      <c r="B4686" s="15">
        <v>103.59373639889782</v>
      </c>
      <c r="C4686" s="15">
        <v>136.2652022766099</v>
      </c>
      <c r="D4686" s="15">
        <v>99.588221626339646</v>
      </c>
      <c r="E4686" s="15"/>
    </row>
    <row r="4687" spans="1:5" ht="15.75">
      <c r="A4687" s="16">
        <v>94.852961362340693</v>
      </c>
      <c r="B4687" s="15">
        <v>84.886699470564508</v>
      </c>
      <c r="C4687" s="15">
        <v>95.974287261333302</v>
      </c>
      <c r="D4687" s="15">
        <v>89.593592102863795</v>
      </c>
      <c r="E4687" s="15"/>
    </row>
    <row r="4688" spans="1:5" ht="15.75">
      <c r="A4688" s="16">
        <v>91.076009999034113</v>
      </c>
      <c r="B4688" s="15">
        <v>95.632429783285033</v>
      </c>
      <c r="C4688" s="15">
        <v>121.45189579863427</v>
      </c>
      <c r="D4688" s="15">
        <v>85.142040446220335</v>
      </c>
      <c r="E4688" s="15"/>
    </row>
    <row r="4689" spans="1:5" ht="15.75">
      <c r="A4689" s="16">
        <v>104.99236701051586</v>
      </c>
      <c r="B4689" s="15">
        <v>106.7862381999646</v>
      </c>
      <c r="C4689" s="15">
        <v>82.068843498296928</v>
      </c>
      <c r="D4689" s="15">
        <v>76.815360369556629</v>
      </c>
      <c r="E4689" s="15"/>
    </row>
    <row r="4690" spans="1:5" ht="15.75">
      <c r="A4690" s="16">
        <v>104.67513547602039</v>
      </c>
      <c r="B4690" s="15">
        <v>111.26117077171784</v>
      </c>
      <c r="C4690" s="15">
        <v>154.98665342673803</v>
      </c>
      <c r="D4690" s="15">
        <v>67.327734278654816</v>
      </c>
      <c r="E4690" s="15"/>
    </row>
    <row r="4691" spans="1:5" ht="15.75">
      <c r="A4691" s="16">
        <v>109.597836045657</v>
      </c>
      <c r="B4691" s="15">
        <v>82.091310850648824</v>
      </c>
      <c r="C4691" s="15">
        <v>124.99216457530906</v>
      </c>
      <c r="D4691" s="15">
        <v>71.096549330610515</v>
      </c>
      <c r="E4691" s="15"/>
    </row>
    <row r="4692" spans="1:5" ht="15.75">
      <c r="A4692" s="16">
        <v>122.65980567614179</v>
      </c>
      <c r="B4692" s="15">
        <v>86.471306938284442</v>
      </c>
      <c r="C4692" s="15">
        <v>140.62054825556061</v>
      </c>
      <c r="D4692" s="15">
        <v>103.95716881473618</v>
      </c>
      <c r="E4692" s="15"/>
    </row>
    <row r="4693" spans="1:5" ht="15.75">
      <c r="A4693" s="16">
        <v>97.22119089810235</v>
      </c>
      <c r="B4693" s="15">
        <v>81.073867797903176</v>
      </c>
      <c r="C4693" s="15">
        <v>139.09312081242433</v>
      </c>
      <c r="D4693" s="15">
        <v>81.902009819265231</v>
      </c>
      <c r="E4693" s="15"/>
    </row>
    <row r="4694" spans="1:5" ht="15.75">
      <c r="A4694" s="16">
        <v>88.058387928077764</v>
      </c>
      <c r="B4694" s="15">
        <v>92.550827306871497</v>
      </c>
      <c r="C4694" s="15">
        <v>134.63079888251741</v>
      </c>
      <c r="D4694" s="15">
        <v>87.013641048463342</v>
      </c>
      <c r="E4694" s="15"/>
    </row>
    <row r="4695" spans="1:5" ht="15.75">
      <c r="A4695" s="16">
        <v>104.75699890830583</v>
      </c>
      <c r="B4695" s="15">
        <v>102.97986072311573</v>
      </c>
      <c r="C4695" s="15">
        <v>125.30733800773532</v>
      </c>
      <c r="D4695" s="15">
        <v>134.63879798744074</v>
      </c>
      <c r="E4695" s="15"/>
    </row>
    <row r="4696" spans="1:5" ht="15.75">
      <c r="A4696" s="16">
        <v>103.66973425568062</v>
      </c>
      <c r="B4696" s="15">
        <v>94.503398331431754</v>
      </c>
      <c r="C4696" s="15">
        <v>129.72348787230317</v>
      </c>
      <c r="D4696" s="15">
        <v>81.640072815878284</v>
      </c>
      <c r="E4696" s="15"/>
    </row>
    <row r="4697" spans="1:5" ht="15.75">
      <c r="A4697" s="16">
        <v>105.7536346004099</v>
      </c>
      <c r="B4697" s="15">
        <v>98.294685479891086</v>
      </c>
      <c r="C4697" s="15">
        <v>145.37438584719666</v>
      </c>
      <c r="D4697" s="15">
        <v>92.896870886568195</v>
      </c>
      <c r="E4697" s="15"/>
    </row>
    <row r="4698" spans="1:5" ht="15.75">
      <c r="A4698" s="16">
        <v>88.852913046457616</v>
      </c>
      <c r="B4698" s="15">
        <v>89.811162122720134</v>
      </c>
      <c r="C4698" s="15">
        <v>152.2313346553176</v>
      </c>
      <c r="D4698" s="15">
        <v>121.53509364774209</v>
      </c>
      <c r="E4698" s="15"/>
    </row>
    <row r="4699" spans="1:5" ht="15.75">
      <c r="A4699" s="16">
        <v>90.526845397909028</v>
      </c>
      <c r="B4699" s="15">
        <v>70.868926643248642</v>
      </c>
      <c r="C4699" s="15">
        <v>136.09956684536542</v>
      </c>
      <c r="D4699" s="15">
        <v>70.958336358535234</v>
      </c>
      <c r="E4699" s="15"/>
    </row>
    <row r="4700" spans="1:5" ht="15.75">
      <c r="A4700" s="16">
        <v>98.356497056676062</v>
      </c>
      <c r="B4700" s="15">
        <v>109.00742362327378</v>
      </c>
      <c r="C4700" s="15">
        <v>127.59645211938277</v>
      </c>
      <c r="D4700" s="15">
        <v>118.55422375683702</v>
      </c>
      <c r="E4700" s="15"/>
    </row>
    <row r="4701" spans="1:5" ht="15.75">
      <c r="A4701" s="16">
        <v>85.515941103898285</v>
      </c>
      <c r="B4701" s="15">
        <v>96.080075359003558</v>
      </c>
      <c r="C4701" s="15">
        <v>121.10588029987071</v>
      </c>
      <c r="D4701" s="15">
        <v>106.78120890546552</v>
      </c>
      <c r="E4701" s="15"/>
    </row>
    <row r="4702" spans="1:5" ht="15.75">
      <c r="A4702" s="16">
        <v>115.14023499134964</v>
      </c>
      <c r="B4702" s="15">
        <v>93.287883142613737</v>
      </c>
      <c r="C4702" s="15">
        <v>71.485278153494392</v>
      </c>
      <c r="D4702" s="15">
        <v>99.200923655649831</v>
      </c>
      <c r="E4702" s="15"/>
    </row>
    <row r="4703" spans="1:5" ht="15.75">
      <c r="A4703" s="16">
        <v>98.048953328776633</v>
      </c>
      <c r="B4703" s="15">
        <v>91.2507554790011</v>
      </c>
      <c r="C4703" s="15">
        <v>136.8364525377558</v>
      </c>
      <c r="D4703" s="15">
        <v>114.42874502109248</v>
      </c>
      <c r="E4703" s="15"/>
    </row>
    <row r="4704" spans="1:5" ht="15.75">
      <c r="A4704" s="16">
        <v>100.06115123335348</v>
      </c>
      <c r="B4704" s="15">
        <v>120.49978330128965</v>
      </c>
      <c r="C4704" s="15">
        <v>150.33141174578759</v>
      </c>
      <c r="D4704" s="15">
        <v>84.683937863053416</v>
      </c>
      <c r="E4704" s="15"/>
    </row>
    <row r="4705" spans="1:5" ht="15.75">
      <c r="A4705" s="16">
        <v>103.62179634998938</v>
      </c>
      <c r="B4705" s="15">
        <v>92.998118474616831</v>
      </c>
      <c r="C4705" s="15">
        <v>143.72960356215572</v>
      </c>
      <c r="D4705" s="15">
        <v>102.88586381554978</v>
      </c>
      <c r="E4705" s="15"/>
    </row>
    <row r="4706" spans="1:5" ht="15.75">
      <c r="A4706" s="16">
        <v>93.309719210259345</v>
      </c>
      <c r="B4706" s="15">
        <v>107.44939590376248</v>
      </c>
      <c r="C4706" s="15">
        <v>104.73582473131273</v>
      </c>
      <c r="D4706" s="15">
        <v>82.812331257377991</v>
      </c>
      <c r="E4706" s="15"/>
    </row>
    <row r="4707" spans="1:5" ht="15.75">
      <c r="A4707" s="16">
        <v>99.479482283419429</v>
      </c>
      <c r="B4707" s="15">
        <v>81.260479987668077</v>
      </c>
      <c r="C4707" s="15">
        <v>119.97954345742414</v>
      </c>
      <c r="D4707" s="15">
        <v>134.2874867664591</v>
      </c>
      <c r="E4707" s="15"/>
    </row>
    <row r="4708" spans="1:5" ht="15.75">
      <c r="A4708" s="16">
        <v>100.83718000337285</v>
      </c>
      <c r="B4708" s="15">
        <v>92.024505742307383</v>
      </c>
      <c r="C4708" s="15">
        <v>117.3383401447893</v>
      </c>
      <c r="D4708" s="15">
        <v>89.776808374585926</v>
      </c>
      <c r="E4708" s="15"/>
    </row>
    <row r="4709" spans="1:5" ht="15.75">
      <c r="A4709" s="16">
        <v>84.378453724815472</v>
      </c>
      <c r="B4709" s="15">
        <v>100.36979982195362</v>
      </c>
      <c r="C4709" s="15">
        <v>152.71860377121129</v>
      </c>
      <c r="D4709" s="15">
        <v>97.411278518171684</v>
      </c>
      <c r="E4709" s="15"/>
    </row>
    <row r="4710" spans="1:5" ht="15.75">
      <c r="A4710" s="16">
        <v>98.701589350162067</v>
      </c>
      <c r="B4710" s="15">
        <v>105.00364711004408</v>
      </c>
      <c r="C4710" s="15">
        <v>121.69984420942228</v>
      </c>
      <c r="D4710" s="15">
        <v>135.26227561766859</v>
      </c>
      <c r="E4710" s="15"/>
    </row>
    <row r="4711" spans="1:5" ht="15.75">
      <c r="A4711" s="16">
        <v>83.769202943705068</v>
      </c>
      <c r="B4711" s="15">
        <v>103.66146539400347</v>
      </c>
      <c r="C4711" s="15">
        <v>105.38753957818017</v>
      </c>
      <c r="D4711" s="15">
        <v>102.7985318084518</v>
      </c>
      <c r="E4711" s="15"/>
    </row>
    <row r="4712" spans="1:5" ht="15.75">
      <c r="A4712" s="16">
        <v>105.72420985477606</v>
      </c>
      <c r="B4712" s="15">
        <v>98.690929177968201</v>
      </c>
      <c r="C4712" s="15">
        <v>117.34263952235438</v>
      </c>
      <c r="D4712" s="15">
        <v>76.12807067656604</v>
      </c>
      <c r="E4712" s="15"/>
    </row>
    <row r="4713" spans="1:5" ht="15.75">
      <c r="A4713" s="16">
        <v>103.86339361290311</v>
      </c>
      <c r="B4713" s="15">
        <v>81.608075295298477</v>
      </c>
      <c r="C4713" s="15">
        <v>134.25199281093683</v>
      </c>
      <c r="D4713" s="15">
        <v>101.31794540186547</v>
      </c>
      <c r="E4713" s="15"/>
    </row>
    <row r="4714" spans="1:5" ht="15.75">
      <c r="A4714" s="16">
        <v>95.31238222411389</v>
      </c>
      <c r="B4714" s="15">
        <v>103.87310521188056</v>
      </c>
      <c r="C4714" s="15">
        <v>111.1730692526919</v>
      </c>
      <c r="D4714" s="15">
        <v>84.431944192891706</v>
      </c>
      <c r="E4714" s="15"/>
    </row>
    <row r="4715" spans="1:5" ht="15.75">
      <c r="A4715" s="16">
        <v>99.974345252439889</v>
      </c>
      <c r="B4715" s="15">
        <v>73.738039702965352</v>
      </c>
      <c r="C4715" s="15">
        <v>106.60316111063253</v>
      </c>
      <c r="D4715" s="15">
        <v>107.66271872095103</v>
      </c>
      <c r="E4715" s="15"/>
    </row>
    <row r="4716" spans="1:5" ht="15.75">
      <c r="A4716" s="16">
        <v>100.50253772522524</v>
      </c>
      <c r="B4716" s="15">
        <v>80.158664059672446</v>
      </c>
      <c r="C4716" s="15">
        <v>107.60466315986719</v>
      </c>
      <c r="D4716" s="15">
        <v>79.288101793088117</v>
      </c>
      <c r="E4716" s="15"/>
    </row>
    <row r="4717" spans="1:5" ht="15.75">
      <c r="A4717" s="16">
        <v>99.259989271990889</v>
      </c>
      <c r="B4717" s="15">
        <v>107.42004279501884</v>
      </c>
      <c r="C4717" s="15">
        <v>111.99669772424272</v>
      </c>
      <c r="D4717" s="15">
        <v>69.497280379187032</v>
      </c>
      <c r="E4717" s="15"/>
    </row>
    <row r="4718" spans="1:5" ht="15.75">
      <c r="A4718" s="16">
        <v>109.39261074756814</v>
      </c>
      <c r="B4718" s="15">
        <v>70.852868439664007</v>
      </c>
      <c r="C4718" s="15">
        <v>129.2156544170723</v>
      </c>
      <c r="D4718" s="15">
        <v>95.749848333105092</v>
      </c>
      <c r="E4718" s="15"/>
    </row>
    <row r="4719" spans="1:5" ht="15.75">
      <c r="A4719" s="16">
        <v>101.05429161547477</v>
      </c>
      <c r="B4719" s="15">
        <v>105.04909933934528</v>
      </c>
      <c r="C4719" s="15">
        <v>133.86223231458985</v>
      </c>
      <c r="D4719" s="15">
        <v>77.18332522322271</v>
      </c>
      <c r="E4719" s="15"/>
    </row>
    <row r="4720" spans="1:5" ht="15.75">
      <c r="A4720" s="16">
        <v>102.92500765246473</v>
      </c>
      <c r="B4720" s="15">
        <v>102.19496645408412</v>
      </c>
      <c r="C4720" s="15">
        <v>138.11548399318099</v>
      </c>
      <c r="D4720" s="15">
        <v>124.05742356990004</v>
      </c>
      <c r="E4720" s="15"/>
    </row>
    <row r="4721" spans="1:5" ht="15.75">
      <c r="A4721" s="16">
        <v>103.33283967398756</v>
      </c>
      <c r="B4721" s="15">
        <v>100.84308181101278</v>
      </c>
      <c r="C4721" s="15">
        <v>124.30793737173076</v>
      </c>
      <c r="D4721" s="15">
        <v>108.10895874616335</v>
      </c>
      <c r="E4721" s="15"/>
    </row>
    <row r="4722" spans="1:5" ht="15.75">
      <c r="A4722" s="16">
        <v>92.120827415163831</v>
      </c>
      <c r="B4722" s="15">
        <v>81.844511160431921</v>
      </c>
      <c r="C4722" s="15">
        <v>113.84423776298149</v>
      </c>
      <c r="D4722" s="15">
        <v>92.353029508706186</v>
      </c>
      <c r="E4722" s="15"/>
    </row>
    <row r="4723" spans="1:5" ht="15.75">
      <c r="A4723" s="16">
        <v>102.12312486610244</v>
      </c>
      <c r="B4723" s="15">
        <v>95.520166732347889</v>
      </c>
      <c r="C4723" s="15">
        <v>136.61358078772992</v>
      </c>
      <c r="D4723" s="15">
        <v>43.744784705785378</v>
      </c>
      <c r="E4723" s="15"/>
    </row>
    <row r="4724" spans="1:5" ht="15.75">
      <c r="A4724" s="16">
        <v>95.406830121709163</v>
      </c>
      <c r="B4724" s="15">
        <v>107.50934788879931</v>
      </c>
      <c r="C4724" s="15">
        <v>93.550504895466702</v>
      </c>
      <c r="D4724" s="15">
        <v>114.71399834190379</v>
      </c>
      <c r="E4724" s="15"/>
    </row>
    <row r="4725" spans="1:5" ht="15.75">
      <c r="A4725" s="16">
        <v>122.91622727202025</v>
      </c>
      <c r="B4725" s="15">
        <v>84.189689620421859</v>
      </c>
      <c r="C4725" s="15">
        <v>106.20221891921346</v>
      </c>
      <c r="D4725" s="15">
        <v>78.609866772501391</v>
      </c>
      <c r="E4725" s="15"/>
    </row>
    <row r="4726" spans="1:5" ht="15.75">
      <c r="A4726" s="16">
        <v>103.64263712836532</v>
      </c>
      <c r="B4726" s="15">
        <v>124.28821288609129</v>
      </c>
      <c r="C4726" s="15">
        <v>117.82161220720013</v>
      </c>
      <c r="D4726" s="15">
        <v>92.070392919998767</v>
      </c>
      <c r="E4726" s="15"/>
    </row>
    <row r="4727" spans="1:5" ht="15.75">
      <c r="A4727" s="16">
        <v>104.16776166403565</v>
      </c>
      <c r="B4727" s="15">
        <v>104.18917284338249</v>
      </c>
      <c r="C4727" s="15">
        <v>114.45729541319452</v>
      </c>
      <c r="D4727" s="15">
        <v>98.461820222900087</v>
      </c>
      <c r="E4727" s="15"/>
    </row>
    <row r="4728" spans="1:5" ht="15.75">
      <c r="A4728" s="16">
        <v>99.622510609412984</v>
      </c>
      <c r="B4728" s="15">
        <v>129.68340631727528</v>
      </c>
      <c r="C4728" s="15">
        <v>130.55855156159737</v>
      </c>
      <c r="D4728" s="15">
        <v>114.43426273800696</v>
      </c>
      <c r="E4728" s="15"/>
    </row>
    <row r="4729" spans="1:5" ht="15.75">
      <c r="A4729" s="16">
        <v>110.67333818252791</v>
      </c>
      <c r="B4729" s="15">
        <v>132.58226720330981</v>
      </c>
      <c r="C4729" s="15">
        <v>134.87564705940827</v>
      </c>
      <c r="D4729" s="15">
        <v>66.921391810501518</v>
      </c>
      <c r="E4729" s="15"/>
    </row>
    <row r="4730" spans="1:5" ht="15.75">
      <c r="A4730" s="16">
        <v>105.90591739089064</v>
      </c>
      <c r="B4730" s="15">
        <v>103.68109416282891</v>
      </c>
      <c r="C4730" s="15">
        <v>119.41199375232827</v>
      </c>
      <c r="D4730" s="15">
        <v>84.611679463540668</v>
      </c>
      <c r="E4730" s="15"/>
    </row>
    <row r="4731" spans="1:5" ht="15.75">
      <c r="A4731" s="16">
        <v>107.2363422376327</v>
      </c>
      <c r="B4731" s="15">
        <v>100.02637325735577</v>
      </c>
      <c r="C4731" s="15">
        <v>106.33861113283274</v>
      </c>
      <c r="D4731" s="15">
        <v>88.951482282686811</v>
      </c>
      <c r="E4731" s="15"/>
    </row>
    <row r="4732" spans="1:5" ht="15.75">
      <c r="A4732" s="16">
        <v>107.31639440908793</v>
      </c>
      <c r="B4732" s="15">
        <v>107.93875520071197</v>
      </c>
      <c r="C4732" s="15">
        <v>114.10594751652638</v>
      </c>
      <c r="D4732" s="15">
        <v>45.108124141654571</v>
      </c>
      <c r="E4732" s="15"/>
    </row>
    <row r="4733" spans="1:5" ht="15.75">
      <c r="A4733" s="16">
        <v>116.66599362721399</v>
      </c>
      <c r="B4733" s="15">
        <v>100.10459155237186</v>
      </c>
      <c r="C4733" s="15">
        <v>100.48522216545166</v>
      </c>
      <c r="D4733" s="15">
        <v>46.035808068018014</v>
      </c>
      <c r="E4733" s="15"/>
    </row>
    <row r="4734" spans="1:5" ht="15.75">
      <c r="A4734" s="16">
        <v>89.268193544603491</v>
      </c>
      <c r="B4734" s="15">
        <v>71.398115450881505</v>
      </c>
      <c r="C4734" s="15">
        <v>132.34447205977631</v>
      </c>
      <c r="D4734" s="15">
        <v>74.33366832711954</v>
      </c>
      <c r="E4734" s="15"/>
    </row>
    <row r="4735" spans="1:5" ht="15.75">
      <c r="A4735" s="16">
        <v>103.39738930193789</v>
      </c>
      <c r="B4735" s="15">
        <v>94.539318583264276</v>
      </c>
      <c r="C4735" s="15">
        <v>118.66713732758285</v>
      </c>
      <c r="D4735" s="15">
        <v>103.30618191904364</v>
      </c>
      <c r="E4735" s="15"/>
    </row>
    <row r="4736" spans="1:5" ht="15.75">
      <c r="A4736" s="16">
        <v>87.865718698060391</v>
      </c>
      <c r="B4736" s="15">
        <v>95.630817549880476</v>
      </c>
      <c r="C4736" s="15">
        <v>96.967105085929006</v>
      </c>
      <c r="D4736" s="15">
        <v>91.725303271380199</v>
      </c>
      <c r="E4736" s="15"/>
    </row>
    <row r="4737" spans="1:5" ht="15.75">
      <c r="A4737" s="16">
        <v>102.69752613854735</v>
      </c>
      <c r="B4737" s="15">
        <v>95.515253184464655</v>
      </c>
      <c r="C4737" s="15">
        <v>156.07370735046402</v>
      </c>
      <c r="D4737" s="15">
        <v>35.650623350369415</v>
      </c>
      <c r="E4737" s="15"/>
    </row>
    <row r="4738" spans="1:5" ht="15.75">
      <c r="A4738" s="16">
        <v>105.11888604597743</v>
      </c>
      <c r="B4738" s="15">
        <v>119.82750604506123</v>
      </c>
      <c r="C4738" s="15">
        <v>148.35681655228541</v>
      </c>
      <c r="D4738" s="15">
        <v>95.790056025015247</v>
      </c>
      <c r="E4738" s="15"/>
    </row>
    <row r="4739" spans="1:5" ht="15.75">
      <c r="A4739" s="16">
        <v>107.59866625659811</v>
      </c>
      <c r="B4739" s="15">
        <v>114.37884347444651</v>
      </c>
      <c r="C4739" s="15">
        <v>105.78719114486148</v>
      </c>
      <c r="D4739" s="15">
        <v>68.089602264399218</v>
      </c>
      <c r="E4739" s="15"/>
    </row>
    <row r="4740" spans="1:5" ht="15.75">
      <c r="A4740" s="16">
        <v>91.368290400629348</v>
      </c>
      <c r="B4740" s="15">
        <v>74.03655145538437</v>
      </c>
      <c r="C4740" s="15">
        <v>88.610245598550819</v>
      </c>
      <c r="D4740" s="15">
        <v>67.641970149799135</v>
      </c>
      <c r="E4740" s="15"/>
    </row>
    <row r="4741" spans="1:5" ht="15.75">
      <c r="A4741" s="16">
        <v>103.83613016225581</v>
      </c>
      <c r="B4741" s="15">
        <v>112.55973975267466</v>
      </c>
      <c r="C4741" s="15">
        <v>125.99425078432205</v>
      </c>
      <c r="D4741" s="15">
        <v>86.641595889636847</v>
      </c>
      <c r="E4741" s="15"/>
    </row>
    <row r="4742" spans="1:5" ht="15.75">
      <c r="A4742" s="16">
        <v>76.343869325404512</v>
      </c>
      <c r="B4742" s="15">
        <v>101.69063016682003</v>
      </c>
      <c r="C4742" s="15">
        <v>151.18946636287092</v>
      </c>
      <c r="D4742" s="15">
        <v>103.9466716915797</v>
      </c>
      <c r="E4742" s="15"/>
    </row>
    <row r="4743" spans="1:5" ht="15.75">
      <c r="A4743" s="16">
        <v>119.96646419019044</v>
      </c>
      <c r="B4743" s="15">
        <v>84.809471745478504</v>
      </c>
      <c r="C4743" s="15">
        <v>113.74968828440615</v>
      </c>
      <c r="D4743" s="15">
        <v>55.732602915645657</v>
      </c>
      <c r="E4743" s="15"/>
    </row>
    <row r="4744" spans="1:5" ht="15.75">
      <c r="A4744" s="16">
        <v>98.15250582076942</v>
      </c>
      <c r="B4744" s="15">
        <v>84.427796701538682</v>
      </c>
      <c r="C4744" s="15">
        <v>131.04097140388262</v>
      </c>
      <c r="D4744" s="15">
        <v>79.294518029519168</v>
      </c>
      <c r="E4744" s="15"/>
    </row>
    <row r="4745" spans="1:5" ht="15.75">
      <c r="A4745" s="16">
        <v>103.33338507815029</v>
      </c>
      <c r="B4745" s="15">
        <v>116.99427784419072</v>
      </c>
      <c r="C4745" s="15">
        <v>59.062685845196938</v>
      </c>
      <c r="D4745" s="15">
        <v>80.658401340605224</v>
      </c>
      <c r="E4745" s="15"/>
    </row>
    <row r="4746" spans="1:5" ht="15.75">
      <c r="A4746" s="16">
        <v>101.25794944469249</v>
      </c>
      <c r="B4746" s="15">
        <v>104.24154773500618</v>
      </c>
      <c r="C4746" s="15">
        <v>110.63232142143988</v>
      </c>
      <c r="D4746" s="15">
        <v>113.36460834318132</v>
      </c>
      <c r="E4746" s="15"/>
    </row>
    <row r="4747" spans="1:5" ht="15.75">
      <c r="A4747" s="16">
        <v>119.42883851151578</v>
      </c>
      <c r="B4747" s="15">
        <v>122.89278029249431</v>
      </c>
      <c r="C4747" s="15">
        <v>122.52549635670675</v>
      </c>
      <c r="D4747" s="15">
        <v>106.63703205327693</v>
      </c>
      <c r="E4747" s="15"/>
    </row>
    <row r="4748" spans="1:5" ht="15.75">
      <c r="A4748" s="16">
        <v>99.040840684244813</v>
      </c>
      <c r="B4748" s="15">
        <v>98.68668672934291</v>
      </c>
      <c r="C4748" s="15">
        <v>138.45576361013059</v>
      </c>
      <c r="D4748" s="15">
        <v>64.965020475034407</v>
      </c>
      <c r="E4748" s="15"/>
    </row>
    <row r="4749" spans="1:5" ht="15.75">
      <c r="A4749" s="16">
        <v>104.77965173155326</v>
      </c>
      <c r="B4749" s="15">
        <v>119.77367851867484</v>
      </c>
      <c r="C4749" s="15">
        <v>142.90580053140047</v>
      </c>
      <c r="D4749" s="15">
        <v>107.79543294325435</v>
      </c>
      <c r="E4749" s="15"/>
    </row>
    <row r="4750" spans="1:5" ht="15.75">
      <c r="A4750" s="16">
        <v>101.36109264084894</v>
      </c>
      <c r="B4750" s="15">
        <v>97.944700082769032</v>
      </c>
      <c r="C4750" s="15">
        <v>122.10067643574121</v>
      </c>
      <c r="D4750" s="15">
        <v>68.594518137138039</v>
      </c>
      <c r="E4750" s="15"/>
    </row>
    <row r="4751" spans="1:5" ht="15.75">
      <c r="A4751" s="16">
        <v>103.9062688111926</v>
      </c>
      <c r="B4751" s="15">
        <v>84.453896137665652</v>
      </c>
      <c r="C4751" s="15">
        <v>127.51760843821671</v>
      </c>
      <c r="D4751" s="15">
        <v>96.357632781382563</v>
      </c>
      <c r="E4751" s="15"/>
    </row>
    <row r="4752" spans="1:5" ht="15.75">
      <c r="A4752" s="16">
        <v>95.092100596224327</v>
      </c>
      <c r="B4752" s="15">
        <v>96.872600594599589</v>
      </c>
      <c r="C4752" s="15">
        <v>124.95799001911791</v>
      </c>
      <c r="D4752" s="15">
        <v>83.700095867476421</v>
      </c>
      <c r="E4752" s="15"/>
    </row>
    <row r="4753" spans="1:5" ht="15.75">
      <c r="A4753" s="16">
        <v>99.515311998180778</v>
      </c>
      <c r="B4753" s="15">
        <v>116.50778591266544</v>
      </c>
      <c r="C4753" s="15">
        <v>138.19222644119691</v>
      </c>
      <c r="D4753" s="15">
        <v>101.44365433723692</v>
      </c>
      <c r="E4753" s="15"/>
    </row>
    <row r="4754" spans="1:5" ht="15.75">
      <c r="A4754" s="16">
        <v>105.55328132946897</v>
      </c>
      <c r="B4754" s="15">
        <v>93.051472088637865</v>
      </c>
      <c r="C4754" s="15">
        <v>146.06794143930415</v>
      </c>
      <c r="D4754" s="15">
        <v>94.554908581960717</v>
      </c>
      <c r="E4754" s="15"/>
    </row>
    <row r="4755" spans="1:5" ht="15.75">
      <c r="A4755" s="16">
        <v>86.324203613264672</v>
      </c>
      <c r="B4755" s="15">
        <v>89.112256723416294</v>
      </c>
      <c r="C4755" s="15">
        <v>150.12295586971049</v>
      </c>
      <c r="D4755" s="15">
        <v>95.733185747781135</v>
      </c>
      <c r="E4755" s="15"/>
    </row>
    <row r="4756" spans="1:5" ht="15.75">
      <c r="A4756" s="16">
        <v>90.750242395563419</v>
      </c>
      <c r="B4756" s="15">
        <v>100.27482570607162</v>
      </c>
      <c r="C4756" s="15">
        <v>130.70424880488076</v>
      </c>
      <c r="D4756" s="15">
        <v>101.02968020394201</v>
      </c>
      <c r="E4756" s="15"/>
    </row>
    <row r="4757" spans="1:5" ht="15.75">
      <c r="A4757" s="16">
        <v>101.1863715891991</v>
      </c>
      <c r="B4757" s="15">
        <v>104.92620649202991</v>
      </c>
      <c r="C4757" s="15">
        <v>138.20015806695665</v>
      </c>
      <c r="D4757" s="15">
        <v>109.87448724589512</v>
      </c>
      <c r="E4757" s="15"/>
    </row>
    <row r="4758" spans="1:5" ht="15.75">
      <c r="A4758" s="16">
        <v>102.95593118039505</v>
      </c>
      <c r="B4758" s="15">
        <v>112.39004290164303</v>
      </c>
      <c r="C4758" s="15">
        <v>125.49763722240073</v>
      </c>
      <c r="D4758" s="15">
        <v>74.199703834983666</v>
      </c>
      <c r="E4758" s="15"/>
    </row>
    <row r="4759" spans="1:5" ht="15.75">
      <c r="A4759" s="16">
        <v>88.099935751620251</v>
      </c>
      <c r="B4759" s="15">
        <v>108.38774708913093</v>
      </c>
      <c r="C4759" s="15">
        <v>115.85112235306951</v>
      </c>
      <c r="D4759" s="15">
        <v>84.354374123057596</v>
      </c>
      <c r="E4759" s="15"/>
    </row>
    <row r="4760" spans="1:5" ht="15.75">
      <c r="A4760" s="16">
        <v>93.586625680194402</v>
      </c>
      <c r="B4760" s="15">
        <v>94.687016603080565</v>
      </c>
      <c r="C4760" s="15">
        <v>111.7172498692355</v>
      </c>
      <c r="D4760" s="15">
        <v>83.148332406329928</v>
      </c>
      <c r="E4760" s="15"/>
    </row>
    <row r="4761" spans="1:5" ht="15.75">
      <c r="A4761" s="16">
        <v>94.242365744099743</v>
      </c>
      <c r="B4761" s="15">
        <v>102.17504767411469</v>
      </c>
      <c r="C4761" s="15">
        <v>130.43457886289502</v>
      </c>
      <c r="D4761" s="15">
        <v>55.755511044316108</v>
      </c>
      <c r="E4761" s="15"/>
    </row>
    <row r="4762" spans="1:5" ht="15.75">
      <c r="A4762" s="16">
        <v>103.66930280773659</v>
      </c>
      <c r="B4762" s="15">
        <v>90.030424223135697</v>
      </c>
      <c r="C4762" s="15">
        <v>146.97112283608362</v>
      </c>
      <c r="D4762" s="15">
        <v>96.945436737462387</v>
      </c>
      <c r="E4762" s="15"/>
    </row>
    <row r="4763" spans="1:5" ht="15.75">
      <c r="A4763" s="16">
        <v>108.56555398806336</v>
      </c>
      <c r="B4763" s="15">
        <v>91.153409018664888</v>
      </c>
      <c r="C4763" s="15">
        <v>148.34149632139884</v>
      </c>
      <c r="D4763" s="15">
        <v>117.22564935457171</v>
      </c>
      <c r="E4763" s="15"/>
    </row>
    <row r="4764" spans="1:5" ht="15.75">
      <c r="A4764" s="16">
        <v>103.69988883520023</v>
      </c>
      <c r="B4764" s="15">
        <v>107.22952410418998</v>
      </c>
      <c r="C4764" s="15">
        <v>115.17550923807676</v>
      </c>
      <c r="D4764" s="15">
        <v>154.87096325441598</v>
      </c>
      <c r="E4764" s="15"/>
    </row>
    <row r="4765" spans="1:5" ht="15.75">
      <c r="A4765" s="16">
        <v>98.177822993966402</v>
      </c>
      <c r="B4765" s="15">
        <v>114.02979741160948</v>
      </c>
      <c r="C4765" s="15">
        <v>119.42235255492619</v>
      </c>
      <c r="D4765" s="15">
        <v>81.466501076795339</v>
      </c>
      <c r="E4765" s="15"/>
    </row>
    <row r="4766" spans="1:5" ht="15.75">
      <c r="A4766" s="16">
        <v>91.73260746943015</v>
      </c>
      <c r="B4766" s="15">
        <v>97.540938513054698</v>
      </c>
      <c r="C4766" s="15">
        <v>111.96681333351535</v>
      </c>
      <c r="D4766" s="15">
        <v>103.77337373916475</v>
      </c>
      <c r="E4766" s="15"/>
    </row>
    <row r="4767" spans="1:5" ht="15.75">
      <c r="A4767" s="16">
        <v>121.74344262510886</v>
      </c>
      <c r="B4767" s="15">
        <v>103.35208134214326</v>
      </c>
      <c r="C4767" s="15">
        <v>118.65042294969044</v>
      </c>
      <c r="D4767" s="15">
        <v>118.8705390459063</v>
      </c>
      <c r="E4767" s="15"/>
    </row>
    <row r="4768" spans="1:5" ht="15.75">
      <c r="A4768" s="16">
        <v>102.38220317518767</v>
      </c>
      <c r="B4768" s="15">
        <v>94.324727799579478</v>
      </c>
      <c r="C4768" s="15">
        <v>138.37647686944479</v>
      </c>
      <c r="D4768" s="15">
        <v>75.92312398313652</v>
      </c>
      <c r="E4768" s="15"/>
    </row>
    <row r="4769" spans="1:5" ht="15.75">
      <c r="A4769" s="16">
        <v>106.93700999940461</v>
      </c>
      <c r="B4769" s="15">
        <v>122.08256838022749</v>
      </c>
      <c r="C4769" s="15">
        <v>107.58872956376422</v>
      </c>
      <c r="D4769" s="15">
        <v>84.866204500093545</v>
      </c>
      <c r="E4769" s="15"/>
    </row>
    <row r="4770" spans="1:5" ht="15.75">
      <c r="A4770" s="16">
        <v>116.16135345278735</v>
      </c>
      <c r="B4770" s="15">
        <v>84.615531053691484</v>
      </c>
      <c r="C4770" s="15">
        <v>139.03206913844315</v>
      </c>
      <c r="D4770" s="15">
        <v>113.39395506985852</v>
      </c>
      <c r="E4770" s="15"/>
    </row>
    <row r="4771" spans="1:5" ht="15.75">
      <c r="A4771" s="16">
        <v>111.20926754305174</v>
      </c>
      <c r="B4771" s="15">
        <v>87.682046747750064</v>
      </c>
      <c r="C4771" s="15">
        <v>129.14131655725782</v>
      </c>
      <c r="D4771" s="15">
        <v>76.5029445889013</v>
      </c>
      <c r="E4771" s="15"/>
    </row>
    <row r="4772" spans="1:5" ht="15.75">
      <c r="A4772" s="16">
        <v>93.5891580117584</v>
      </c>
      <c r="B4772" s="15">
        <v>96.147134230568554</v>
      </c>
      <c r="C4772" s="15">
        <v>103.9127848806686</v>
      </c>
      <c r="D4772" s="15">
        <v>72.092579166115911</v>
      </c>
      <c r="E4772" s="15"/>
    </row>
    <row r="4773" spans="1:5" ht="15.75">
      <c r="A4773" s="16">
        <v>103.25215423268332</v>
      </c>
      <c r="B4773" s="15">
        <v>107.25480226162745</v>
      </c>
      <c r="C4773" s="15">
        <v>122.70356607704116</v>
      </c>
      <c r="D4773" s="15">
        <v>111.08148566771661</v>
      </c>
      <c r="E4773" s="15"/>
    </row>
    <row r="4774" spans="1:5" ht="15.75">
      <c r="A4774" s="16">
        <v>105.65102197879241</v>
      </c>
      <c r="B4774" s="15">
        <v>88.373372248929627</v>
      </c>
      <c r="C4774" s="15">
        <v>120.90934602767902</v>
      </c>
      <c r="D4774" s="15">
        <v>69.220653164484247</v>
      </c>
      <c r="E4774" s="15"/>
    </row>
    <row r="4775" spans="1:5" ht="15.75">
      <c r="A4775" s="16">
        <v>109.39734541572079</v>
      </c>
      <c r="B4775" s="15">
        <v>132.1259592329568</v>
      </c>
      <c r="C4775" s="15">
        <v>108.11112558972127</v>
      </c>
      <c r="D4775" s="15">
        <v>87.457525060250418</v>
      </c>
      <c r="E4775" s="15"/>
    </row>
    <row r="4776" spans="1:5" ht="15.75">
      <c r="A4776" s="16">
        <v>107.9301763683759</v>
      </c>
      <c r="B4776" s="15">
        <v>118.67644353870901</v>
      </c>
      <c r="C4776" s="15">
        <v>167.49813064917021</v>
      </c>
      <c r="D4776" s="15">
        <v>96.596498380029061</v>
      </c>
      <c r="E4776" s="15"/>
    </row>
    <row r="4777" spans="1:5" ht="15.75">
      <c r="A4777" s="16">
        <v>97.438767901712708</v>
      </c>
      <c r="B4777" s="15">
        <v>64.480818965569142</v>
      </c>
      <c r="C4777" s="15">
        <v>103.73017121509633</v>
      </c>
      <c r="D4777" s="15">
        <v>97.763178265927309</v>
      </c>
      <c r="E4777" s="15"/>
    </row>
    <row r="4778" spans="1:5" ht="15.75">
      <c r="A4778" s="16">
        <v>103.18567276636372</v>
      </c>
      <c r="B4778" s="15">
        <v>92.968692506281059</v>
      </c>
      <c r="C4778" s="15">
        <v>129.69211572411723</v>
      </c>
      <c r="D4778" s="15">
        <v>125.8290020204015</v>
      </c>
      <c r="E4778" s="15"/>
    </row>
    <row r="4779" spans="1:5" ht="15.75">
      <c r="A4779" s="16">
        <v>88.79818587340651</v>
      </c>
      <c r="B4779" s="15">
        <v>104.26728894478856</v>
      </c>
      <c r="C4779" s="15">
        <v>115.13838972599046</v>
      </c>
      <c r="D4779" s="15">
        <v>124.94275678219537</v>
      </c>
      <c r="E4779" s="15"/>
    </row>
    <row r="4780" spans="1:5" ht="15.75">
      <c r="A4780" s="16">
        <v>95.702367765403551</v>
      </c>
      <c r="B4780" s="15">
        <v>96.325400220797519</v>
      </c>
      <c r="C4780" s="15">
        <v>104.32597316364536</v>
      </c>
      <c r="D4780" s="15">
        <v>80.741516679870529</v>
      </c>
      <c r="E4780" s="15"/>
    </row>
    <row r="4781" spans="1:5" ht="15.75">
      <c r="A4781" s="16">
        <v>106.43481612499386</v>
      </c>
      <c r="B4781" s="15">
        <v>101.04493526538363</v>
      </c>
      <c r="C4781" s="15">
        <v>148.06644665998761</v>
      </c>
      <c r="D4781" s="15">
        <v>88.448468026632554</v>
      </c>
      <c r="E4781" s="15"/>
    </row>
    <row r="4782" spans="1:5" ht="15.75">
      <c r="A4782" s="16">
        <v>116.37040301972092</v>
      </c>
      <c r="B4782" s="15">
        <v>83.881654555091245</v>
      </c>
      <c r="C4782" s="15">
        <v>119.75608051898803</v>
      </c>
      <c r="D4782" s="15">
        <v>94.981515391742732</v>
      </c>
      <c r="E4782" s="15"/>
    </row>
    <row r="4783" spans="1:5" ht="15.75">
      <c r="A4783" s="16">
        <v>110.74040012858291</v>
      </c>
      <c r="B4783" s="15">
        <v>104.8854577519819</v>
      </c>
      <c r="C4783" s="15">
        <v>143.56293175723636</v>
      </c>
      <c r="D4783" s="15">
        <v>114.36957210208334</v>
      </c>
      <c r="E4783" s="15"/>
    </row>
    <row r="4784" spans="1:5" ht="15.75">
      <c r="A4784" s="16">
        <v>104.14540545838804</v>
      </c>
      <c r="B4784" s="15">
        <v>120.60591368567088</v>
      </c>
      <c r="C4784" s="15">
        <v>111.3538845922676</v>
      </c>
      <c r="D4784" s="15">
        <v>146.66295715503566</v>
      </c>
      <c r="E4784" s="15"/>
    </row>
    <row r="4785" spans="1:5" ht="15.75">
      <c r="A4785" s="16">
        <v>110.18959416120424</v>
      </c>
      <c r="B4785" s="15">
        <v>105.36060616983036</v>
      </c>
      <c r="C4785" s="15">
        <v>135.4635591343424</v>
      </c>
      <c r="D4785" s="15">
        <v>85.449197802040544</v>
      </c>
      <c r="E4785" s="15"/>
    </row>
    <row r="4786" spans="1:5" ht="15.75">
      <c r="A4786" s="16">
        <v>124.50316475159298</v>
      </c>
      <c r="B4786" s="15">
        <v>91.796144935165103</v>
      </c>
      <c r="C4786" s="15">
        <v>143.59353822684398</v>
      </c>
      <c r="D4786" s="15">
        <v>77.307368893718831</v>
      </c>
      <c r="E4786" s="15"/>
    </row>
    <row r="4787" spans="1:5" ht="15.75">
      <c r="A4787" s="16">
        <v>93.1443515181968</v>
      </c>
      <c r="B4787" s="15">
        <v>125.28868092318248</v>
      </c>
      <c r="C4787" s="15">
        <v>155.70341950905799</v>
      </c>
      <c r="D4787" s="15">
        <v>58.767368440277323</v>
      </c>
      <c r="E4787" s="15"/>
    </row>
    <row r="4788" spans="1:5" ht="15.75">
      <c r="A4788" s="16">
        <v>94.266007426887199</v>
      </c>
      <c r="B4788" s="15">
        <v>108.81727293031531</v>
      </c>
      <c r="C4788" s="15">
        <v>154.66492951640589</v>
      </c>
      <c r="D4788" s="15">
        <v>103.09180135388942</v>
      </c>
      <c r="E4788" s="15"/>
    </row>
    <row r="4789" spans="1:5" ht="15.75">
      <c r="A4789" s="16">
        <v>98.052356650987349</v>
      </c>
      <c r="B4789" s="15">
        <v>99.596072811556269</v>
      </c>
      <c r="C4789" s="15">
        <v>142.69725235980104</v>
      </c>
      <c r="D4789" s="15">
        <v>87.95384743218051</v>
      </c>
      <c r="E4789" s="15"/>
    </row>
    <row r="4790" spans="1:5" ht="15.75">
      <c r="A4790" s="16">
        <v>94.97667971306214</v>
      </c>
      <c r="B4790" s="15">
        <v>97.375144953082327</v>
      </c>
      <c r="C4790" s="15">
        <v>128.39377845813829</v>
      </c>
      <c r="D4790" s="15">
        <v>115.5007628574424</v>
      </c>
      <c r="E4790" s="15"/>
    </row>
    <row r="4791" spans="1:5" ht="15.75">
      <c r="A4791" s="16">
        <v>104.02513982828623</v>
      </c>
      <c r="B4791" s="15">
        <v>99.134997233824151</v>
      </c>
      <c r="C4791" s="15">
        <v>108.1555626437364</v>
      </c>
      <c r="D4791" s="15">
        <v>80.603495206594289</v>
      </c>
      <c r="E4791" s="15"/>
    </row>
    <row r="4792" spans="1:5" ht="15.75">
      <c r="A4792" s="16">
        <v>107.38019162065484</v>
      </c>
      <c r="B4792" s="15">
        <v>116.05398654527335</v>
      </c>
      <c r="C4792" s="15">
        <v>151.2277409112869</v>
      </c>
      <c r="D4792" s="15">
        <v>119.33184687931089</v>
      </c>
      <c r="E4792" s="15"/>
    </row>
    <row r="4793" spans="1:5" ht="15.75">
      <c r="A4793" s="16">
        <v>95.409868237118189</v>
      </c>
      <c r="B4793" s="15">
        <v>89.760270338194914</v>
      </c>
      <c r="C4793" s="15">
        <v>108.50977172859757</v>
      </c>
      <c r="D4793" s="15">
        <v>94.152066926943689</v>
      </c>
      <c r="E4793" s="15"/>
    </row>
    <row r="4794" spans="1:5" ht="15.75">
      <c r="A4794" s="16">
        <v>104.15712831349424</v>
      </c>
      <c r="B4794" s="15">
        <v>78.489579768961448</v>
      </c>
      <c r="C4794" s="15">
        <v>117.05054511236881</v>
      </c>
      <c r="D4794" s="15">
        <v>122.3532576993648</v>
      </c>
      <c r="E4794" s="15"/>
    </row>
    <row r="4795" spans="1:5" ht="15.75">
      <c r="A4795" s="16">
        <v>89.854206774566592</v>
      </c>
      <c r="B4795" s="15">
        <v>115.24189144458887</v>
      </c>
      <c r="C4795" s="15">
        <v>130.07603036530782</v>
      </c>
      <c r="D4795" s="15">
        <v>97.720233158645442</v>
      </c>
      <c r="E4795" s="15"/>
    </row>
    <row r="4796" spans="1:5" ht="15.75">
      <c r="A4796" s="16">
        <v>94.866645004748307</v>
      </c>
      <c r="B4796" s="15">
        <v>84.19083090951176</v>
      </c>
      <c r="C4796" s="15">
        <v>140.56358474127819</v>
      </c>
      <c r="D4796" s="15">
        <v>85.285467880004262</v>
      </c>
      <c r="E4796" s="15"/>
    </row>
    <row r="4797" spans="1:5" ht="15.75">
      <c r="A4797" s="16">
        <v>95.415161803805404</v>
      </c>
      <c r="B4797" s="15">
        <v>95.824818866680062</v>
      </c>
      <c r="C4797" s="15">
        <v>141.42778449224238</v>
      </c>
      <c r="D4797" s="15">
        <v>87.937078930087864</v>
      </c>
      <c r="E4797" s="15"/>
    </row>
    <row r="4798" spans="1:5" ht="15.75">
      <c r="A4798" s="16">
        <v>97.485793175485469</v>
      </c>
      <c r="B4798" s="15">
        <v>123.13202790315927</v>
      </c>
      <c r="C4798" s="15">
        <v>129.11492439838526</v>
      </c>
      <c r="D4798" s="15">
        <v>103.184366931265</v>
      </c>
      <c r="E4798" s="15"/>
    </row>
    <row r="4799" spans="1:5" ht="15.75">
      <c r="A4799" s="16">
        <v>101.86890786804383</v>
      </c>
      <c r="B4799" s="15">
        <v>106.70238903265385</v>
      </c>
      <c r="C4799" s="15">
        <v>138.1026414037251</v>
      </c>
      <c r="D4799" s="15">
        <v>93.184756976404515</v>
      </c>
      <c r="E4799" s="15"/>
    </row>
    <row r="4800" spans="1:5" ht="15.75">
      <c r="A4800" s="16">
        <v>104.97473332163167</v>
      </c>
      <c r="B4800" s="15">
        <v>97.943521518834586</v>
      </c>
      <c r="C4800" s="15">
        <v>111.23391713582578</v>
      </c>
      <c r="D4800" s="15">
        <v>65.587823286227831</v>
      </c>
      <c r="E4800" s="15"/>
    </row>
    <row r="4801" spans="1:5" ht="15.75">
      <c r="A4801" s="16">
        <v>90.220014883504973</v>
      </c>
      <c r="B4801" s="15">
        <v>93.706421565264009</v>
      </c>
      <c r="C4801" s="15">
        <v>113.91066489469495</v>
      </c>
      <c r="D4801" s="15">
        <v>86.031582491904146</v>
      </c>
      <c r="E4801" s="15"/>
    </row>
    <row r="4802" spans="1:5" ht="15.75">
      <c r="A4802" s="16">
        <v>104.60469294623067</v>
      </c>
      <c r="B4802" s="15">
        <v>94.628987446304791</v>
      </c>
      <c r="C4802" s="15">
        <v>130.0336045023073</v>
      </c>
      <c r="D4802" s="15">
        <v>94.907532338061174</v>
      </c>
      <c r="E4802" s="15"/>
    </row>
    <row r="4803" spans="1:5" ht="15.75">
      <c r="A4803" s="16">
        <v>114.13622913554491</v>
      </c>
      <c r="B4803" s="15">
        <v>97.421297827145281</v>
      </c>
      <c r="C4803" s="15">
        <v>103.39731718665348</v>
      </c>
      <c r="D4803" s="15">
        <v>94.064526455446185</v>
      </c>
      <c r="E4803" s="15"/>
    </row>
    <row r="4804" spans="1:5" ht="15.75">
      <c r="A4804" s="16">
        <v>90.600695582656954</v>
      </c>
      <c r="B4804" s="15">
        <v>93.720006516412013</v>
      </c>
      <c r="C4804" s="15">
        <v>138.23537399796351</v>
      </c>
      <c r="D4804" s="15">
        <v>79.726195098862718</v>
      </c>
      <c r="E4804" s="15"/>
    </row>
    <row r="4805" spans="1:5" ht="15.75">
      <c r="A4805" s="16">
        <v>99.28329124165316</v>
      </c>
      <c r="B4805" s="15">
        <v>87.825913348359563</v>
      </c>
      <c r="C4805" s="15">
        <v>107.27199195429762</v>
      </c>
      <c r="D4805" s="15">
        <v>89.809783470093407</v>
      </c>
      <c r="E4805" s="15"/>
    </row>
    <row r="4806" spans="1:5" ht="15.75">
      <c r="A4806" s="16">
        <v>102.58484081834354</v>
      </c>
      <c r="B4806" s="15">
        <v>79.256899349678633</v>
      </c>
      <c r="C4806" s="15">
        <v>101.92972572958183</v>
      </c>
      <c r="D4806" s="15">
        <v>86.529789841483762</v>
      </c>
      <c r="E4806" s="15"/>
    </row>
    <row r="4807" spans="1:5" ht="15.75">
      <c r="A4807" s="16">
        <v>105.03444068991143</v>
      </c>
      <c r="B4807" s="15">
        <v>94.227977317564182</v>
      </c>
      <c r="C4807" s="15">
        <v>145.21925078560685</v>
      </c>
      <c r="D4807" s="15">
        <v>87.956155503184164</v>
      </c>
      <c r="E4807" s="15"/>
    </row>
    <row r="4808" spans="1:5" ht="15.75">
      <c r="A4808" s="16">
        <v>90.624830630594033</v>
      </c>
      <c r="B4808" s="15">
        <v>111.83356395043234</v>
      </c>
      <c r="C4808" s="15">
        <v>130.29939581699637</v>
      </c>
      <c r="D4808" s="15">
        <v>113.07546873763954</v>
      </c>
      <c r="E4808" s="15"/>
    </row>
    <row r="4809" spans="1:5" ht="15.75">
      <c r="A4809" s="16">
        <v>96.933099297962144</v>
      </c>
      <c r="B4809" s="15">
        <v>91.946573195093606</v>
      </c>
      <c r="C4809" s="15">
        <v>116.75638566572957</v>
      </c>
      <c r="D4809" s="15">
        <v>57.109333958840125</v>
      </c>
      <c r="E4809" s="15"/>
    </row>
    <row r="4810" spans="1:5" ht="15.75">
      <c r="A4810" s="16">
        <v>105.65028474954943</v>
      </c>
      <c r="B4810" s="15">
        <v>103.92580244090368</v>
      </c>
      <c r="C4810" s="15">
        <v>130.54503632981209</v>
      </c>
      <c r="D4810" s="15">
        <v>161.58636660211414</v>
      </c>
      <c r="E4810" s="15"/>
    </row>
    <row r="4811" spans="1:5" ht="15.75">
      <c r="A4811" s="16">
        <v>106.19104200350762</v>
      </c>
      <c r="B4811" s="15">
        <v>82.779324938547916</v>
      </c>
      <c r="C4811" s="15">
        <v>108.8619425958143</v>
      </c>
      <c r="D4811" s="15">
        <v>46.236110757894266</v>
      </c>
      <c r="E4811" s="15"/>
    </row>
    <row r="4812" spans="1:5" ht="15.75">
      <c r="A4812" s="16">
        <v>84.502237436913674</v>
      </c>
      <c r="B4812" s="15">
        <v>116.68332679540185</v>
      </c>
      <c r="C4812" s="15">
        <v>110.59551200521014</v>
      </c>
      <c r="D4812" s="15">
        <v>60.064592570461173</v>
      </c>
      <c r="E4812" s="15"/>
    </row>
    <row r="4813" spans="1:5" ht="15.75">
      <c r="A4813" s="16">
        <v>93.701569014717734</v>
      </c>
      <c r="B4813" s="15">
        <v>96.807641430308422</v>
      </c>
      <c r="C4813" s="15">
        <v>118.6500229200135</v>
      </c>
      <c r="D4813" s="15">
        <v>98.867144638040827</v>
      </c>
      <c r="E4813" s="15"/>
    </row>
    <row r="4814" spans="1:5" ht="15.75">
      <c r="A4814" s="16">
        <v>107.28538425059355</v>
      </c>
      <c r="B4814" s="15">
        <v>78.516728136867187</v>
      </c>
      <c r="C4814" s="15">
        <v>139.93676550226155</v>
      </c>
      <c r="D4814" s="15">
        <v>68.367781609515532</v>
      </c>
      <c r="E4814" s="15"/>
    </row>
    <row r="4815" spans="1:5" ht="15.75">
      <c r="A4815" s="16">
        <v>109.15462958712965</v>
      </c>
      <c r="B4815" s="15">
        <v>96.016894807581821</v>
      </c>
      <c r="C4815" s="15">
        <v>108.92246993663548</v>
      </c>
      <c r="D4815" s="15">
        <v>64.07117395460773</v>
      </c>
      <c r="E4815" s="15"/>
    </row>
    <row r="4816" spans="1:5" ht="15.75">
      <c r="A4816" s="16">
        <v>97.227128960503251</v>
      </c>
      <c r="B4816" s="15">
        <v>94.389189919729688</v>
      </c>
      <c r="C4816" s="15">
        <v>106.4437099421184</v>
      </c>
      <c r="D4816" s="15">
        <v>90.063658595261131</v>
      </c>
      <c r="E4816" s="15"/>
    </row>
    <row r="4817" spans="1:5" ht="15.75">
      <c r="A4817" s="16">
        <v>96.725244882298966</v>
      </c>
      <c r="B4817" s="15">
        <v>124.19101067815177</v>
      </c>
      <c r="C4817" s="15">
        <v>109.46988162212392</v>
      </c>
      <c r="D4817" s="15">
        <v>41.567953681897052</v>
      </c>
      <c r="E4817" s="15"/>
    </row>
    <row r="4818" spans="1:5" ht="15.75">
      <c r="A4818" s="16">
        <v>104.59155720881199</v>
      </c>
      <c r="B4818" s="15">
        <v>82.043982857106812</v>
      </c>
      <c r="C4818" s="15">
        <v>141.87983531917894</v>
      </c>
      <c r="D4818" s="15">
        <v>87.713873827971156</v>
      </c>
      <c r="E4818" s="15"/>
    </row>
    <row r="4819" spans="1:5" ht="15.75">
      <c r="A4819" s="16">
        <v>80.244750449202229</v>
      </c>
      <c r="B4819" s="15">
        <v>93.134067631359585</v>
      </c>
      <c r="C4819" s="15">
        <v>128.09292849735812</v>
      </c>
      <c r="D4819" s="15">
        <v>92.113970027020287</v>
      </c>
      <c r="E4819" s="15"/>
    </row>
    <row r="4820" spans="1:5" ht="15.75">
      <c r="A4820" s="16">
        <v>84.991177251657746</v>
      </c>
      <c r="B4820" s="15">
        <v>113.85276858800921</v>
      </c>
      <c r="C4820" s="15">
        <v>143.23140453851693</v>
      </c>
      <c r="D4820" s="15">
        <v>109.72253902372699</v>
      </c>
      <c r="E4820" s="15"/>
    </row>
    <row r="4821" spans="1:5" ht="15.75">
      <c r="A4821" s="16">
        <v>82.205107257044574</v>
      </c>
      <c r="B4821" s="15">
        <v>104.48530347591714</v>
      </c>
      <c r="C4821" s="15">
        <v>116.16670839368339</v>
      </c>
      <c r="D4821" s="15">
        <v>84.186297964015466</v>
      </c>
      <c r="E4821" s="15"/>
    </row>
    <row r="4822" spans="1:5" ht="15.75">
      <c r="A4822" s="16">
        <v>88.873146526970004</v>
      </c>
      <c r="B4822" s="15">
        <v>107.95783079848889</v>
      </c>
      <c r="C4822" s="15">
        <v>141.23594451735357</v>
      </c>
      <c r="D4822" s="15">
        <v>75.011115160754116</v>
      </c>
      <c r="E4822" s="15"/>
    </row>
    <row r="4823" spans="1:5" ht="15.75">
      <c r="A4823" s="16">
        <v>82.617214406957373</v>
      </c>
      <c r="B4823" s="15">
        <v>95.812271138873939</v>
      </c>
      <c r="C4823" s="15">
        <v>118.11565185377617</v>
      </c>
      <c r="D4823" s="15">
        <v>108.04833510443359</v>
      </c>
      <c r="E4823" s="15"/>
    </row>
    <row r="4824" spans="1:5" ht="15.75">
      <c r="A4824" s="16">
        <v>94.890417230692492</v>
      </c>
      <c r="B4824" s="15">
        <v>91.041167662103817</v>
      </c>
      <c r="C4824" s="15">
        <v>122.29489024466602</v>
      </c>
      <c r="D4824" s="15">
        <v>122.84919375065897</v>
      </c>
      <c r="E4824" s="15"/>
    </row>
    <row r="4825" spans="1:5" ht="15.75">
      <c r="A4825" s="16">
        <v>99.43727891565004</v>
      </c>
      <c r="B4825" s="15">
        <v>96.980507978548758</v>
      </c>
      <c r="C4825" s="15">
        <v>131.18174054841916</v>
      </c>
      <c r="D4825" s="15">
        <v>87.709347565953522</v>
      </c>
      <c r="E4825" s="15"/>
    </row>
    <row r="4826" spans="1:5" ht="15.75">
      <c r="A4826" s="16">
        <v>86.372764969019045</v>
      </c>
      <c r="B4826" s="15">
        <v>98.074997846316592</v>
      </c>
      <c r="C4826" s="15">
        <v>120.27567997501478</v>
      </c>
      <c r="D4826" s="15">
        <v>65.726062993894629</v>
      </c>
      <c r="E4826" s="15"/>
    </row>
    <row r="4827" spans="1:5" ht="15.75">
      <c r="A4827" s="16">
        <v>85.644515289834544</v>
      </c>
      <c r="B4827" s="15">
        <v>78.716414879727381</v>
      </c>
      <c r="C4827" s="15">
        <v>140.70007883279914</v>
      </c>
      <c r="D4827" s="15">
        <v>103.14899959582249</v>
      </c>
      <c r="E4827" s="15"/>
    </row>
    <row r="4828" spans="1:5" ht="15.75">
      <c r="A4828" s="16">
        <v>84.745827888218628</v>
      </c>
      <c r="B4828" s="15">
        <v>105.66596155178445</v>
      </c>
      <c r="C4828" s="15">
        <v>125.42805341363419</v>
      </c>
      <c r="D4828" s="15">
        <v>98.051923370695704</v>
      </c>
      <c r="E4828" s="15"/>
    </row>
    <row r="4829" spans="1:5" ht="15.75">
      <c r="A4829" s="16">
        <v>104.00194123645292</v>
      </c>
      <c r="B4829" s="15">
        <v>102.60192925378533</v>
      </c>
      <c r="C4829" s="15">
        <v>146.79231032139342</v>
      </c>
      <c r="D4829" s="15">
        <v>114.77079718966934</v>
      </c>
      <c r="E4829" s="15"/>
    </row>
    <row r="4830" spans="1:5" ht="15.75">
      <c r="A4830" s="16">
        <v>107.47338712875489</v>
      </c>
      <c r="B4830" s="15">
        <v>96.938121991973958</v>
      </c>
      <c r="C4830" s="15">
        <v>120.7438363118797</v>
      </c>
      <c r="D4830" s="15">
        <v>84.314481310235578</v>
      </c>
      <c r="E4830" s="15"/>
    </row>
    <row r="4831" spans="1:5" ht="15.75">
      <c r="A4831" s="16">
        <v>103.71076779748591</v>
      </c>
      <c r="B4831" s="15">
        <v>92.503498774937043</v>
      </c>
      <c r="C4831" s="15">
        <v>147.81638321131254</v>
      </c>
      <c r="D4831" s="15">
        <v>76.037091010596214</v>
      </c>
      <c r="E4831" s="15"/>
    </row>
    <row r="4832" spans="1:5" ht="15.75">
      <c r="A4832" s="16">
        <v>103.76181979851253</v>
      </c>
      <c r="B4832" s="15">
        <v>89.14549678860908</v>
      </c>
      <c r="C4832" s="15">
        <v>109.36318636365741</v>
      </c>
      <c r="D4832" s="15">
        <v>50.491617764328112</v>
      </c>
      <c r="E4832" s="15"/>
    </row>
    <row r="4833" spans="1:5" ht="15.75">
      <c r="A4833" s="16">
        <v>110.07226062188238</v>
      </c>
      <c r="B4833" s="15">
        <v>95.736361474342857</v>
      </c>
      <c r="C4833" s="15">
        <v>118.17686975647348</v>
      </c>
      <c r="D4833" s="15">
        <v>105.27999526167378</v>
      </c>
      <c r="E4833" s="15"/>
    </row>
    <row r="4834" spans="1:5" ht="15.75">
      <c r="A4834" s="16">
        <v>103.89803020902946</v>
      </c>
      <c r="B4834" s="15">
        <v>87.119191263275297</v>
      </c>
      <c r="C4834" s="15">
        <v>126.28878702324755</v>
      </c>
      <c r="D4834" s="15">
        <v>107.86107112611489</v>
      </c>
      <c r="E4834" s="15"/>
    </row>
    <row r="4835" spans="1:5" ht="15.75">
      <c r="A4835" s="16">
        <v>95.01882917218154</v>
      </c>
      <c r="B4835" s="15">
        <v>85.528583933756863</v>
      </c>
      <c r="C4835" s="15">
        <v>108.43068322211593</v>
      </c>
      <c r="D4835" s="15">
        <v>80.700150864208808</v>
      </c>
      <c r="E4835" s="15"/>
    </row>
    <row r="4836" spans="1:5" ht="15.75">
      <c r="A4836" s="16">
        <v>102.17178738407142</v>
      </c>
      <c r="B4836" s="15">
        <v>63.734147114479356</v>
      </c>
      <c r="C4836" s="15">
        <v>121.67824201401913</v>
      </c>
      <c r="D4836" s="15">
        <v>81.852984823945008</v>
      </c>
      <c r="E4836" s="15"/>
    </row>
    <row r="4837" spans="1:5" ht="15.75">
      <c r="A4837" s="16">
        <v>94.081849718895683</v>
      </c>
      <c r="B4837" s="15">
        <v>85.28598582939253</v>
      </c>
      <c r="C4837" s="15">
        <v>82.6160721260635</v>
      </c>
      <c r="D4837" s="15">
        <v>85.740363510643647</v>
      </c>
      <c r="E4837" s="15"/>
    </row>
    <row r="4838" spans="1:5" ht="15.75">
      <c r="A4838" s="16">
        <v>100.57852464220787</v>
      </c>
      <c r="B4838" s="15">
        <v>110.24273788817709</v>
      </c>
      <c r="C4838" s="15">
        <v>106.10029598303186</v>
      </c>
      <c r="D4838" s="15">
        <v>75.555737580890536</v>
      </c>
      <c r="E4838" s="15"/>
    </row>
    <row r="4839" spans="1:5" ht="15.75">
      <c r="A4839" s="16">
        <v>94.36429777111357</v>
      </c>
      <c r="B4839" s="15">
        <v>84.258994938244314</v>
      </c>
      <c r="C4839" s="15">
        <v>149.82344940569305</v>
      </c>
      <c r="D4839" s="15">
        <v>91.522231736183812</v>
      </c>
      <c r="E4839" s="15"/>
    </row>
    <row r="4840" spans="1:5" ht="15.75">
      <c r="A4840" s="16">
        <v>94.780831134590926</v>
      </c>
      <c r="B4840" s="15">
        <v>113.01863612457055</v>
      </c>
      <c r="C4840" s="15">
        <v>98.32155834792502</v>
      </c>
      <c r="D4840" s="15">
        <v>116.07852731325465</v>
      </c>
      <c r="E4840" s="15"/>
    </row>
    <row r="4841" spans="1:5" ht="15.75">
      <c r="A4841" s="16">
        <v>88.653618392646649</v>
      </c>
      <c r="B4841" s="15">
        <v>81.446764459946053</v>
      </c>
      <c r="C4841" s="15">
        <v>123.17710426575559</v>
      </c>
      <c r="D4841" s="15">
        <v>67.433850604635381</v>
      </c>
      <c r="E4841" s="15"/>
    </row>
    <row r="4842" spans="1:5" ht="15.75">
      <c r="A4842" s="16">
        <v>91.354645523756517</v>
      </c>
      <c r="B4842" s="15">
        <v>98.685359863401345</v>
      </c>
      <c r="C4842" s="15">
        <v>139.33693438031582</v>
      </c>
      <c r="D4842" s="15">
        <v>108.96185118372728</v>
      </c>
      <c r="E4842" s="15"/>
    </row>
    <row r="4843" spans="1:5" ht="15.75">
      <c r="A4843" s="16">
        <v>96.394191143991748</v>
      </c>
      <c r="B4843" s="15">
        <v>111.68802154998616</v>
      </c>
      <c r="C4843" s="15">
        <v>136.33147683268589</v>
      </c>
      <c r="D4843" s="15">
        <v>93.770870666565997</v>
      </c>
      <c r="E4843" s="15"/>
    </row>
    <row r="4844" spans="1:5" ht="15.75">
      <c r="A4844" s="16">
        <v>79.257241907987463</v>
      </c>
      <c r="B4844" s="15">
        <v>85.195004073943892</v>
      </c>
      <c r="C4844" s="15">
        <v>124.42484670297063</v>
      </c>
      <c r="D4844" s="15">
        <v>50.439248179577589</v>
      </c>
      <c r="E4844" s="15"/>
    </row>
    <row r="4845" spans="1:5" ht="15.75">
      <c r="A4845" s="16">
        <v>95.338657805518778</v>
      </c>
      <c r="B4845" s="15">
        <v>111.83949862274858</v>
      </c>
      <c r="C4845" s="15">
        <v>75.193260579771959</v>
      </c>
      <c r="D4845" s="15">
        <v>68.922605217670707</v>
      </c>
      <c r="E4845" s="15"/>
    </row>
    <row r="4846" spans="1:5" ht="15.75">
      <c r="A4846" s="16">
        <v>80.459965990718274</v>
      </c>
      <c r="B4846" s="15">
        <v>77.35586994670598</v>
      </c>
      <c r="C4846" s="15">
        <v>88.28145644029064</v>
      </c>
      <c r="D4846" s="15">
        <v>73.825035415359253</v>
      </c>
      <c r="E4846" s="15"/>
    </row>
    <row r="4847" spans="1:5" ht="15.75">
      <c r="A4847" s="16">
        <v>101.9427799391849</v>
      </c>
      <c r="B4847" s="15">
        <v>128.67617723717331</v>
      </c>
      <c r="C4847" s="15">
        <v>143.89683797813859</v>
      </c>
      <c r="D4847" s="15">
        <v>77.698039777351369</v>
      </c>
      <c r="E4847" s="15"/>
    </row>
    <row r="4848" spans="1:5" ht="15.75">
      <c r="A4848" s="16">
        <v>94.628237634429979</v>
      </c>
      <c r="B4848" s="15">
        <v>117.94657583823778</v>
      </c>
      <c r="C4848" s="15">
        <v>143.42742948159639</v>
      </c>
      <c r="D4848" s="15">
        <v>123.400101450477</v>
      </c>
      <c r="E4848" s="15"/>
    </row>
    <row r="4849" spans="1:5" ht="15.75">
      <c r="A4849" s="16">
        <v>91.948280313181385</v>
      </c>
      <c r="B4849" s="15">
        <v>97.718965869751173</v>
      </c>
      <c r="C4849" s="15">
        <v>108.0682828047145</v>
      </c>
      <c r="D4849" s="15">
        <v>106.61813633539055</v>
      </c>
      <c r="E4849" s="15"/>
    </row>
    <row r="4850" spans="1:5" ht="15.75">
      <c r="A4850" s="16">
        <v>111.53555092110992</v>
      </c>
      <c r="B4850" s="15">
        <v>111.86844254195307</v>
      </c>
      <c r="C4850" s="15">
        <v>110.89977119883656</v>
      </c>
      <c r="D4850" s="15">
        <v>96.311931082374258</v>
      </c>
      <c r="E4850" s="15"/>
    </row>
    <row r="4851" spans="1:5" ht="15.75">
      <c r="A4851" s="16">
        <v>103.70133011381313</v>
      </c>
      <c r="B4851" s="15">
        <v>126.24453803940696</v>
      </c>
      <c r="C4851" s="15">
        <v>116.10224676392136</v>
      </c>
      <c r="D4851" s="15">
        <v>115.19486025964056</v>
      </c>
      <c r="E4851" s="15"/>
    </row>
    <row r="4852" spans="1:5" ht="15.75">
      <c r="A4852" s="16">
        <v>107.80031295866479</v>
      </c>
      <c r="B4852" s="15">
        <v>115.6086536002249</v>
      </c>
      <c r="C4852" s="15">
        <v>141.69445427092455</v>
      </c>
      <c r="D4852" s="15">
        <v>78.747151661082171</v>
      </c>
      <c r="E4852" s="15"/>
    </row>
    <row r="4853" spans="1:5" ht="15.75">
      <c r="A4853" s="16">
        <v>113.23932973656383</v>
      </c>
      <c r="B4853" s="15">
        <v>114.85471263228533</v>
      </c>
      <c r="C4853" s="15">
        <v>142.02323985751377</v>
      </c>
      <c r="D4853" s="15">
        <v>96.992637597656994</v>
      </c>
      <c r="E4853" s="15"/>
    </row>
    <row r="4854" spans="1:5" ht="15.75">
      <c r="A4854" s="16">
        <v>113.73628323369758</v>
      </c>
      <c r="B4854" s="15">
        <v>110.25005887512975</v>
      </c>
      <c r="C4854" s="15">
        <v>110.19833986009644</v>
      </c>
      <c r="D4854" s="15">
        <v>83.905009939547881</v>
      </c>
      <c r="E4854" s="15"/>
    </row>
    <row r="4855" spans="1:5" ht="15.75">
      <c r="A4855" s="16">
        <v>95.092797227897563</v>
      </c>
      <c r="B4855" s="15">
        <v>84.633384535783307</v>
      </c>
      <c r="C4855" s="15">
        <v>128.17183830725867</v>
      </c>
      <c r="D4855" s="15">
        <v>147.5007494582087</v>
      </c>
      <c r="E4855" s="15"/>
    </row>
    <row r="4856" spans="1:5" ht="15.75">
      <c r="A4856" s="16">
        <v>110.05919451222326</v>
      </c>
      <c r="B4856" s="15">
        <v>101.6836873247712</v>
      </c>
      <c r="C4856" s="15">
        <v>135.16900178433957</v>
      </c>
      <c r="D4856" s="15">
        <v>79.935615724883746</v>
      </c>
      <c r="E4856" s="15"/>
    </row>
    <row r="4857" spans="1:5" ht="15.75">
      <c r="A4857" s="16">
        <v>90.216372048337234</v>
      </c>
      <c r="B4857" s="15">
        <v>77.829205252106703</v>
      </c>
      <c r="C4857" s="15">
        <v>99.607680383718389</v>
      </c>
      <c r="D4857" s="15">
        <v>71.898909033512837</v>
      </c>
      <c r="E4857" s="15"/>
    </row>
    <row r="4858" spans="1:5" ht="15.75">
      <c r="A4858" s="16">
        <v>100.73553451761654</v>
      </c>
      <c r="B4858" s="15">
        <v>96.284479390396882</v>
      </c>
      <c r="C4858" s="15">
        <v>130.53600673527512</v>
      </c>
      <c r="D4858" s="15">
        <v>74.964974434158194</v>
      </c>
      <c r="E4858" s="15"/>
    </row>
    <row r="4859" spans="1:5" ht="15.75">
      <c r="A4859" s="16">
        <v>92.714228929855835</v>
      </c>
      <c r="B4859" s="15">
        <v>115.7759282356551</v>
      </c>
      <c r="C4859" s="15">
        <v>124.3657689033796</v>
      </c>
      <c r="D4859" s="15">
        <v>87.322914059461709</v>
      </c>
      <c r="E4859" s="15"/>
    </row>
    <row r="4860" spans="1:5" ht="15.75">
      <c r="A4860" s="16">
        <v>105.77102023567022</v>
      </c>
      <c r="B4860" s="15">
        <v>105.95525716803991</v>
      </c>
      <c r="C4860" s="15">
        <v>119.82562070014637</v>
      </c>
      <c r="D4860" s="15">
        <v>101.12804937791111</v>
      </c>
      <c r="E4860" s="15"/>
    </row>
    <row r="4861" spans="1:5" ht="15.75">
      <c r="A4861" s="16">
        <v>110.33323320487511</v>
      </c>
      <c r="B4861" s="15">
        <v>106.27046523294439</v>
      </c>
      <c r="C4861" s="15">
        <v>114.67950241314497</v>
      </c>
      <c r="D4861" s="15">
        <v>93.66406244135419</v>
      </c>
      <c r="E4861" s="15"/>
    </row>
    <row r="4862" spans="1:5" ht="15.75">
      <c r="A4862" s="16">
        <v>95.553479758598314</v>
      </c>
      <c r="B4862" s="15">
        <v>111.26455756215705</v>
      </c>
      <c r="C4862" s="15">
        <v>144.24928526347571</v>
      </c>
      <c r="D4862" s="15">
        <v>110.02711511995358</v>
      </c>
      <c r="E4862" s="15"/>
    </row>
    <row r="4863" spans="1:5" ht="15.75">
      <c r="A4863" s="16">
        <v>120.56083042373302</v>
      </c>
      <c r="B4863" s="15">
        <v>104.46741569871278</v>
      </c>
      <c r="C4863" s="15">
        <v>119.3408491706748</v>
      </c>
      <c r="D4863" s="15">
        <v>109.65772924291741</v>
      </c>
      <c r="E4863" s="15"/>
    </row>
    <row r="4864" spans="1:5" ht="15.75">
      <c r="A4864" s="16">
        <v>98.304501403339373</v>
      </c>
      <c r="B4864" s="15">
        <v>90.30646284671775</v>
      </c>
      <c r="C4864" s="15">
        <v>88.472968135397423</v>
      </c>
      <c r="D4864" s="15">
        <v>106.23063518506228</v>
      </c>
      <c r="E4864" s="15"/>
    </row>
    <row r="4865" spans="1:5" ht="15.75">
      <c r="A4865" s="16">
        <v>109.70604611899262</v>
      </c>
      <c r="B4865" s="15">
        <v>93.490708166575587</v>
      </c>
      <c r="C4865" s="15">
        <v>130.64618540850006</v>
      </c>
      <c r="D4865" s="15">
        <v>71.900626545902924</v>
      </c>
      <c r="E4865" s="15"/>
    </row>
    <row r="4866" spans="1:5" ht="15.75">
      <c r="A4866" s="16">
        <v>94.714614807122643</v>
      </c>
      <c r="B4866" s="15">
        <v>100.8785505880553</v>
      </c>
      <c r="C4866" s="15">
        <v>139.65558391675472</v>
      </c>
      <c r="D4866" s="15">
        <v>74.300576411678776</v>
      </c>
      <c r="E4866" s="15"/>
    </row>
    <row r="4867" spans="1:5" ht="15.75">
      <c r="A4867" s="16">
        <v>110.91793858711299</v>
      </c>
      <c r="B4867" s="15">
        <v>109.74092629294887</v>
      </c>
      <c r="C4867" s="15">
        <v>108.30186987761294</v>
      </c>
      <c r="D4867" s="15">
        <v>98.883186320568939</v>
      </c>
      <c r="E4867" s="15"/>
    </row>
    <row r="4868" spans="1:5" ht="15.75">
      <c r="A4868" s="16">
        <v>88.81661839766366</v>
      </c>
      <c r="B4868" s="15">
        <v>85.129037598483137</v>
      </c>
      <c r="C4868" s="15">
        <v>110.68764478645789</v>
      </c>
      <c r="D4868" s="15">
        <v>89.59248887607032</v>
      </c>
      <c r="E4868" s="15"/>
    </row>
    <row r="4869" spans="1:5" ht="15.75">
      <c r="A4869" s="16">
        <v>92.073528320304376</v>
      </c>
      <c r="B4869" s="15">
        <v>118.49569691418651</v>
      </c>
      <c r="C4869" s="15">
        <v>124.62063499010014</v>
      </c>
      <c r="D4869" s="15">
        <v>100.6949398695042</v>
      </c>
      <c r="E4869" s="15"/>
    </row>
    <row r="4870" spans="1:5" ht="15.75">
      <c r="A4870" s="16">
        <v>102.73285175867954</v>
      </c>
      <c r="B4870" s="15">
        <v>72.172495834911388</v>
      </c>
      <c r="C4870" s="15">
        <v>136.45388743458966</v>
      </c>
      <c r="D4870" s="15">
        <v>97.824749821575097</v>
      </c>
      <c r="E4870" s="15"/>
    </row>
    <row r="4871" spans="1:5" ht="15.75">
      <c r="A4871" s="16">
        <v>105.49659253258028</v>
      </c>
      <c r="B4871" s="15">
        <v>96.669875025958163</v>
      </c>
      <c r="C4871" s="15">
        <v>127.88007935890846</v>
      </c>
      <c r="D4871" s="15">
        <v>80.816619426690295</v>
      </c>
      <c r="E4871" s="15"/>
    </row>
    <row r="4872" spans="1:5" ht="15.75">
      <c r="A4872" s="16">
        <v>95.354338577982389</v>
      </c>
      <c r="B4872" s="15">
        <v>69.321574115411977</v>
      </c>
      <c r="C4872" s="15">
        <v>147.28690915595735</v>
      </c>
      <c r="D4872" s="15">
        <v>105.8935178697368</v>
      </c>
      <c r="E4872" s="15"/>
    </row>
    <row r="4873" spans="1:5" ht="15.75">
      <c r="A4873" s="16">
        <v>100.55065893511141</v>
      </c>
      <c r="B4873" s="15">
        <v>108.08214770529503</v>
      </c>
      <c r="C4873" s="15">
        <v>117.4973521253321</v>
      </c>
      <c r="D4873" s="15">
        <v>115.42108240633411</v>
      </c>
      <c r="E4873" s="15"/>
    </row>
    <row r="4874" spans="1:5" ht="15.75">
      <c r="A4874" s="16">
        <v>92.050603522983465</v>
      </c>
      <c r="B4874" s="15">
        <v>108.34100712950203</v>
      </c>
      <c r="C4874" s="15">
        <v>107.68387522614944</v>
      </c>
      <c r="D4874" s="15">
        <v>79.599758953582977</v>
      </c>
      <c r="E4874" s="15"/>
    </row>
    <row r="4875" spans="1:5" ht="15.75">
      <c r="A4875" s="16">
        <v>91.399963920372329</v>
      </c>
      <c r="B4875" s="15">
        <v>94.158877287731002</v>
      </c>
      <c r="C4875" s="15">
        <v>114.79337369548261</v>
      </c>
      <c r="D4875" s="15">
        <v>132.14064145933548</v>
      </c>
      <c r="E4875" s="15"/>
    </row>
    <row r="4876" spans="1:5" ht="15.75">
      <c r="A4876" s="16">
        <v>94.365962929180114</v>
      </c>
      <c r="B4876" s="15">
        <v>120.71251627219794</v>
      </c>
      <c r="C4876" s="15">
        <v>131.20979108945221</v>
      </c>
      <c r="D4876" s="15">
        <v>93.24183108680586</v>
      </c>
      <c r="E4876" s="15"/>
    </row>
    <row r="4877" spans="1:5" ht="15.75">
      <c r="A4877" s="16">
        <v>99.846059127264652</v>
      </c>
      <c r="B4877" s="15">
        <v>87.717622915113225</v>
      </c>
      <c r="C4877" s="15">
        <v>77.255007686466115</v>
      </c>
      <c r="D4877" s="15">
        <v>68.072046534842912</v>
      </c>
      <c r="E4877" s="15"/>
    </row>
    <row r="4878" spans="1:5" ht="15.75">
      <c r="A4878" s="16">
        <v>114.65272870993317</v>
      </c>
      <c r="B4878" s="15">
        <v>99.600417238866612</v>
      </c>
      <c r="C4878" s="15">
        <v>103.87578569419134</v>
      </c>
      <c r="D4878" s="15">
        <v>66.725921871727678</v>
      </c>
      <c r="E4878" s="15"/>
    </row>
    <row r="4879" spans="1:5" ht="15.75">
      <c r="A4879" s="16">
        <v>81.211881468396996</v>
      </c>
      <c r="B4879" s="15">
        <v>104.3896081318735</v>
      </c>
      <c r="C4879" s="15">
        <v>102.27332207214204</v>
      </c>
      <c r="D4879" s="15">
        <v>72.737056977194925</v>
      </c>
      <c r="E4879" s="15"/>
    </row>
    <row r="4880" spans="1:5" ht="15.75">
      <c r="A4880" s="16">
        <v>112.29966730033993</v>
      </c>
      <c r="B4880" s="15">
        <v>79.972602804480175</v>
      </c>
      <c r="C4880" s="15">
        <v>156.01896849225341</v>
      </c>
      <c r="D4880" s="15">
        <v>79.244876762408012</v>
      </c>
      <c r="E4880" s="15"/>
    </row>
    <row r="4881" spans="1:5" ht="15.75">
      <c r="A4881" s="16">
        <v>105.805718273308</v>
      </c>
      <c r="B4881" s="15">
        <v>106.98459609299107</v>
      </c>
      <c r="C4881" s="15">
        <v>115.24312936618344</v>
      </c>
      <c r="D4881" s="15">
        <v>103.65158701575297</v>
      </c>
      <c r="E4881" s="15"/>
    </row>
    <row r="4882" spans="1:5" ht="15.75">
      <c r="A4882" s="16">
        <v>86.22252692413781</v>
      </c>
      <c r="B4882" s="15">
        <v>73.056509939652869</v>
      </c>
      <c r="C4882" s="15">
        <v>111.18069343112893</v>
      </c>
      <c r="D4882" s="15">
        <v>125.20871670080282</v>
      </c>
      <c r="E4882" s="15"/>
    </row>
    <row r="4883" spans="1:5" ht="15.75">
      <c r="A4883" s="16">
        <v>92.597434515175792</v>
      </c>
      <c r="B4883" s="15">
        <v>113.86028769408654</v>
      </c>
      <c r="C4883" s="15">
        <v>134.28818866441929</v>
      </c>
      <c r="D4883" s="15">
        <v>105.01584535214761</v>
      </c>
      <c r="E4883" s="15"/>
    </row>
    <row r="4884" spans="1:5" ht="15.75">
      <c r="A4884" s="16">
        <v>93.435165559048983</v>
      </c>
      <c r="B4884" s="15">
        <v>72.818086422421402</v>
      </c>
      <c r="C4884" s="15">
        <v>130.12380024017602</v>
      </c>
      <c r="D4884" s="15">
        <v>97.498365441998658</v>
      </c>
      <c r="E4884" s="15"/>
    </row>
    <row r="4885" spans="1:5" ht="15.75">
      <c r="A4885" s="16">
        <v>96.809465319273613</v>
      </c>
      <c r="B4885" s="15">
        <v>100.84555466915504</v>
      </c>
      <c r="C4885" s="15">
        <v>125.64176886647829</v>
      </c>
      <c r="D4885" s="15">
        <v>109.25087573025962</v>
      </c>
      <c r="E4885" s="15"/>
    </row>
    <row r="4886" spans="1:5" ht="15.75">
      <c r="A4886" s="16">
        <v>107.9812996492592</v>
      </c>
      <c r="B4886" s="15">
        <v>76.193307274314748</v>
      </c>
      <c r="C4886" s="15">
        <v>130.36337783882459</v>
      </c>
      <c r="D4886" s="15">
        <v>86.483429981689142</v>
      </c>
      <c r="E4886" s="15"/>
    </row>
    <row r="4887" spans="1:5" ht="15.75">
      <c r="A4887" s="16">
        <v>121.25544613349462</v>
      </c>
      <c r="B4887" s="15">
        <v>86.41363048528774</v>
      </c>
      <c r="C4887" s="15">
        <v>126.17646634695348</v>
      </c>
      <c r="D4887" s="15">
        <v>95.416800822027881</v>
      </c>
      <c r="E4887" s="15"/>
    </row>
    <row r="4888" spans="1:5" ht="15.75">
      <c r="A4888" s="16">
        <v>103.91800274860543</v>
      </c>
      <c r="B4888" s="15">
        <v>101.57330972908198</v>
      </c>
      <c r="C4888" s="15">
        <v>139.95776920700678</v>
      </c>
      <c r="D4888" s="15">
        <v>75.023612734560174</v>
      </c>
      <c r="E4888" s="15"/>
    </row>
    <row r="4889" spans="1:5" ht="15.75">
      <c r="A4889" s="16">
        <v>89.178341720105436</v>
      </c>
      <c r="B4889" s="15">
        <v>72.014328603393096</v>
      </c>
      <c r="C4889" s="15">
        <v>92.325829619915112</v>
      </c>
      <c r="D4889" s="15">
        <v>87.721658356662147</v>
      </c>
      <c r="E4889" s="15"/>
    </row>
    <row r="4890" spans="1:5" ht="15.75">
      <c r="A4890" s="16">
        <v>101.8591978003144</v>
      </c>
      <c r="B4890" s="15">
        <v>99.069517788456096</v>
      </c>
      <c r="C4890" s="15">
        <v>132.52969374926806</v>
      </c>
      <c r="D4890" s="15">
        <v>63.366745700795946</v>
      </c>
      <c r="E4890" s="15"/>
    </row>
    <row r="4891" spans="1:5" ht="15.75">
      <c r="A4891" s="16">
        <v>115.43967608338903</v>
      </c>
      <c r="B4891" s="15">
        <v>107.81892117643679</v>
      </c>
      <c r="C4891" s="15">
        <v>103.61296853910176</v>
      </c>
      <c r="D4891" s="15">
        <v>96.182038109566292</v>
      </c>
      <c r="E4891" s="15"/>
    </row>
    <row r="4892" spans="1:5" ht="15.75">
      <c r="A4892" s="16">
        <v>101.83822312530424</v>
      </c>
      <c r="B4892" s="15">
        <v>115.16136941859259</v>
      </c>
      <c r="C4892" s="15">
        <v>118.18617488788732</v>
      </c>
      <c r="D4892" s="15">
        <v>72.999844577771</v>
      </c>
      <c r="E4892" s="15"/>
    </row>
    <row r="4893" spans="1:5" ht="15.75">
      <c r="A4893" s="16">
        <v>111.64919165947254</v>
      </c>
      <c r="B4893" s="15">
        <v>116.633218134956</v>
      </c>
      <c r="C4893" s="15">
        <v>116.27836360722767</v>
      </c>
      <c r="D4893" s="15">
        <v>86.09439023982759</v>
      </c>
      <c r="E4893" s="15"/>
    </row>
    <row r="4894" spans="1:5" ht="15.75">
      <c r="A4894" s="16">
        <v>90.046323051444688</v>
      </c>
      <c r="B4894" s="15">
        <v>100.44519580359292</v>
      </c>
      <c r="C4894" s="15">
        <v>84.005513887410643</v>
      </c>
      <c r="D4894" s="15">
        <v>65.482487654043098</v>
      </c>
      <c r="E4894" s="15"/>
    </row>
    <row r="4895" spans="1:5" ht="15.75">
      <c r="A4895" s="16">
        <v>122.63239635013292</v>
      </c>
      <c r="B4895" s="15">
        <v>85.018129549501964</v>
      </c>
      <c r="C4895" s="15">
        <v>116.19489571913846</v>
      </c>
      <c r="D4895" s="15">
        <v>101.26855195415487</v>
      </c>
      <c r="E4895" s="15"/>
    </row>
    <row r="4896" spans="1:5" ht="15.75">
      <c r="A4896" s="16">
        <v>91.386645554371171</v>
      </c>
      <c r="B4896" s="15">
        <v>91.065678963593655</v>
      </c>
      <c r="C4896" s="15">
        <v>121.75215110983686</v>
      </c>
      <c r="D4896" s="15">
        <v>89.084233834404358</v>
      </c>
      <c r="E4896" s="15"/>
    </row>
    <row r="4897" spans="1:5" ht="15.75">
      <c r="A4897" s="16">
        <v>102.6195996212266</v>
      </c>
      <c r="B4897" s="15">
        <v>125.20708232566449</v>
      </c>
      <c r="C4897" s="15">
        <v>143.66947795475085</v>
      </c>
      <c r="D4897" s="15">
        <v>87.270275212182469</v>
      </c>
      <c r="E4897" s="15"/>
    </row>
    <row r="4898" spans="1:5" ht="15.75">
      <c r="A4898" s="16">
        <v>107.24672743103838</v>
      </c>
      <c r="B4898" s="15">
        <v>82.105474315147831</v>
      </c>
      <c r="C4898" s="15">
        <v>142.00427273181617</v>
      </c>
      <c r="D4898" s="15">
        <v>64.105139536911793</v>
      </c>
      <c r="E4898" s="15"/>
    </row>
    <row r="4899" spans="1:5" ht="15.75">
      <c r="A4899" s="16">
        <v>97.491713303816141</v>
      </c>
      <c r="B4899" s="15">
        <v>93.154756895506807</v>
      </c>
      <c r="C4899" s="15">
        <v>126.57038552203517</v>
      </c>
      <c r="D4899" s="15">
        <v>105.66202112042902</v>
      </c>
      <c r="E4899" s="15"/>
    </row>
    <row r="4900" spans="1:5" ht="15.75">
      <c r="A4900" s="16">
        <v>92.117985891468379</v>
      </c>
      <c r="B4900" s="15">
        <v>105.9463824423176</v>
      </c>
      <c r="C4900" s="15">
        <v>121.58245087403543</v>
      </c>
      <c r="D4900" s="15">
        <v>116.73518128527007</v>
      </c>
      <c r="E4900" s="15"/>
    </row>
    <row r="4901" spans="1:5" ht="15.75">
      <c r="A4901" s="16">
        <v>99.737836344166908</v>
      </c>
      <c r="B4901" s="15">
        <v>110.03823365505241</v>
      </c>
      <c r="C4901" s="15">
        <v>115.50677719521332</v>
      </c>
      <c r="D4901" s="15">
        <v>104.63970818339021</v>
      </c>
      <c r="E4901" s="15"/>
    </row>
    <row r="4902" spans="1:5" ht="15.75">
      <c r="A4902" s="16">
        <v>102.89246969018109</v>
      </c>
      <c r="B4902" s="15">
        <v>105.08742408391072</v>
      </c>
      <c r="C4902" s="15">
        <v>141.38945452734788</v>
      </c>
      <c r="D4902" s="15">
        <v>85.969102673806219</v>
      </c>
      <c r="E4902" s="15"/>
    </row>
    <row r="4903" spans="1:5" ht="15.75">
      <c r="A4903" s="16">
        <v>89.362809664214637</v>
      </c>
      <c r="B4903" s="15">
        <v>105.36601421600835</v>
      </c>
      <c r="C4903" s="15">
        <v>138.68659529106822</v>
      </c>
      <c r="D4903" s="15">
        <v>75.896591405927438</v>
      </c>
      <c r="E4903" s="15"/>
    </row>
    <row r="4904" spans="1:5" ht="15.75">
      <c r="A4904" s="16">
        <v>112.91805229323018</v>
      </c>
      <c r="B4904" s="15">
        <v>71.576277615696426</v>
      </c>
      <c r="C4904" s="15">
        <v>117.25770182349606</v>
      </c>
      <c r="D4904" s="15">
        <v>74.024296338768636</v>
      </c>
      <c r="E4904" s="15"/>
    </row>
    <row r="4905" spans="1:5" ht="15.75">
      <c r="A4905" s="16">
        <v>94.790674904635353</v>
      </c>
      <c r="B4905" s="15">
        <v>108.06374099357754</v>
      </c>
      <c r="C4905" s="15">
        <v>160.68951516201082</v>
      </c>
      <c r="D4905" s="15">
        <v>94.467492428071864</v>
      </c>
      <c r="E4905" s="15"/>
    </row>
    <row r="4906" spans="1:5" ht="15.75">
      <c r="A4906" s="16">
        <v>98.534165440105426</v>
      </c>
      <c r="B4906" s="15">
        <v>62.200285383232767</v>
      </c>
      <c r="C4906" s="15">
        <v>152.8540393866308</v>
      </c>
      <c r="D4906" s="15">
        <v>90.425254757809626</v>
      </c>
      <c r="E4906" s="15"/>
    </row>
    <row r="4907" spans="1:5" ht="15.75">
      <c r="A4907" s="16">
        <v>96.881864106057947</v>
      </c>
      <c r="B4907" s="15">
        <v>103.64463844721286</v>
      </c>
      <c r="C4907" s="15">
        <v>110.83305153454717</v>
      </c>
      <c r="D4907" s="15">
        <v>87.631560570747524</v>
      </c>
      <c r="E4907" s="15"/>
    </row>
    <row r="4908" spans="1:5" ht="15.75">
      <c r="A4908" s="16">
        <v>104.16014960273969</v>
      </c>
      <c r="B4908" s="15">
        <v>93.082325673924515</v>
      </c>
      <c r="C4908" s="15">
        <v>83.973638017403118</v>
      </c>
      <c r="D4908" s="15">
        <v>83.504689767727314</v>
      </c>
      <c r="E4908" s="15"/>
    </row>
    <row r="4909" spans="1:5" ht="15.75">
      <c r="A4909" s="16">
        <v>122.80519861739094</v>
      </c>
      <c r="B4909" s="15">
        <v>110.60331228947575</v>
      </c>
      <c r="C4909" s="15">
        <v>103.82392537224518</v>
      </c>
      <c r="D4909" s="15">
        <v>131.93521895775575</v>
      </c>
      <c r="E4909" s="15"/>
    </row>
    <row r="4910" spans="1:5" ht="15.75">
      <c r="A4910" s="16">
        <v>87.957986447639769</v>
      </c>
      <c r="B4910" s="15">
        <v>97.53290701173114</v>
      </c>
      <c r="C4910" s="15">
        <v>123.0279854498292</v>
      </c>
      <c r="D4910" s="15">
        <v>93.251332284529553</v>
      </c>
      <c r="E4910" s="15"/>
    </row>
    <row r="4911" spans="1:5" ht="15.75">
      <c r="A4911" s="16">
        <v>69.003514124665344</v>
      </c>
      <c r="B4911" s="15">
        <v>93.006289245244034</v>
      </c>
      <c r="C4911" s="15">
        <v>94.679039744795546</v>
      </c>
      <c r="D4911" s="15">
        <v>83.316312673849779</v>
      </c>
      <c r="E4911" s="15"/>
    </row>
    <row r="4912" spans="1:5" ht="15.75">
      <c r="A4912" s="16">
        <v>100.2002393066789</v>
      </c>
      <c r="B4912" s="15">
        <v>101.38075987680963</v>
      </c>
      <c r="C4912" s="15">
        <v>141.58776891677007</v>
      </c>
      <c r="D4912" s="15">
        <v>115.14174462084839</v>
      </c>
      <c r="E4912" s="15"/>
    </row>
    <row r="4913" spans="1:5" ht="15.75">
      <c r="A4913" s="16">
        <v>90.442912350232518</v>
      </c>
      <c r="B4913" s="15">
        <v>104.32019157440777</v>
      </c>
      <c r="C4913" s="15">
        <v>155.16632227261198</v>
      </c>
      <c r="D4913" s="15">
        <v>79.979178230706793</v>
      </c>
      <c r="E4913" s="15"/>
    </row>
    <row r="4914" spans="1:5" ht="15.75">
      <c r="A4914" s="16">
        <v>105.17297404198303</v>
      </c>
      <c r="B4914" s="15">
        <v>92.999657218774701</v>
      </c>
      <c r="C4914" s="15">
        <v>129.73830813809286</v>
      </c>
      <c r="D4914" s="15">
        <v>100.75623212171649</v>
      </c>
      <c r="E4914" s="15"/>
    </row>
    <row r="4915" spans="1:5" ht="15.75">
      <c r="A4915" s="16">
        <v>108.26260406088863</v>
      </c>
      <c r="B4915" s="15">
        <v>123.82521852680952</v>
      </c>
      <c r="C4915" s="15">
        <v>146.36740359032387</v>
      </c>
      <c r="D4915" s="15">
        <v>121.05426344988359</v>
      </c>
      <c r="E4915" s="15"/>
    </row>
    <row r="4916" spans="1:5" ht="15.75">
      <c r="A4916" s="16">
        <v>90.867595484814956</v>
      </c>
      <c r="B4916" s="15">
        <v>104.80727391860114</v>
      </c>
      <c r="C4916" s="15">
        <v>136.60597822488398</v>
      </c>
      <c r="D4916" s="15">
        <v>69.202563290792796</v>
      </c>
      <c r="E4916" s="15"/>
    </row>
    <row r="4917" spans="1:5" ht="15.75">
      <c r="A4917" s="16">
        <v>105.41900438278731</v>
      </c>
      <c r="B4917" s="15">
        <v>87.231750585607415</v>
      </c>
      <c r="C4917" s="15">
        <v>135.49104658310398</v>
      </c>
      <c r="D4917" s="15">
        <v>100.39418776719913</v>
      </c>
      <c r="E4917" s="15"/>
    </row>
    <row r="4918" spans="1:5" ht="15.75">
      <c r="A4918" s="16">
        <v>111.66063808236117</v>
      </c>
      <c r="B4918" s="15">
        <v>85.055761687306131</v>
      </c>
      <c r="C4918" s="15">
        <v>88.140151454530269</v>
      </c>
      <c r="D4918" s="15">
        <v>63.241301029853503</v>
      </c>
      <c r="E4918" s="15"/>
    </row>
    <row r="4919" spans="1:5" ht="15.75">
      <c r="A4919" s="16">
        <v>107.52975979506232</v>
      </c>
      <c r="B4919" s="15">
        <v>90.830461978731591</v>
      </c>
      <c r="C4919" s="15">
        <v>81.955781070041667</v>
      </c>
      <c r="D4919" s="15">
        <v>86.207998958605003</v>
      </c>
      <c r="E4919" s="15"/>
    </row>
    <row r="4920" spans="1:5" ht="15.75">
      <c r="A4920" s="16">
        <v>94.446102995453884</v>
      </c>
      <c r="B4920" s="15">
        <v>98.617894920158733</v>
      </c>
      <c r="C4920" s="15">
        <v>101.52837633478953</v>
      </c>
      <c r="D4920" s="15">
        <v>89.652335346278278</v>
      </c>
      <c r="E4920" s="15"/>
    </row>
    <row r="4921" spans="1:5" ht="15.75">
      <c r="A4921" s="16">
        <v>95.232980821640467</v>
      </c>
      <c r="B4921" s="15">
        <v>94.974560410213371</v>
      </c>
      <c r="C4921" s="15">
        <v>131.75770663540334</v>
      </c>
      <c r="D4921" s="15">
        <v>91.544182309070266</v>
      </c>
      <c r="E4921" s="15"/>
    </row>
    <row r="4922" spans="1:5" ht="15.75">
      <c r="A4922" s="16">
        <v>92.605921539961855</v>
      </c>
      <c r="B4922" s="15">
        <v>80.2307314074028</v>
      </c>
      <c r="C4922" s="15">
        <v>95.228790738423186</v>
      </c>
      <c r="D4922" s="15">
        <v>99.299125605091376</v>
      </c>
      <c r="E4922" s="15"/>
    </row>
    <row r="4923" spans="1:5" ht="15.75">
      <c r="A4923" s="16">
        <v>91.984278986194568</v>
      </c>
      <c r="B4923" s="15">
        <v>87.799490505295807</v>
      </c>
      <c r="C4923" s="15">
        <v>136.72812374918522</v>
      </c>
      <c r="D4923" s="15">
        <v>89.170304078470508</v>
      </c>
      <c r="E4923" s="15"/>
    </row>
    <row r="4924" spans="1:5" ht="15.75">
      <c r="A4924" s="16">
        <v>85.374255411215927</v>
      </c>
      <c r="B4924" s="15">
        <v>120.18284985322794</v>
      </c>
      <c r="C4924" s="15">
        <v>126.52216864626666</v>
      </c>
      <c r="D4924" s="15">
        <v>67.790304045223593</v>
      </c>
      <c r="E4924" s="15"/>
    </row>
    <row r="4925" spans="1:5" ht="15.75">
      <c r="A4925" s="16">
        <v>98.95034207321487</v>
      </c>
      <c r="B4925" s="15">
        <v>97.590910480141702</v>
      </c>
      <c r="C4925" s="15">
        <v>141.68534186962347</v>
      </c>
      <c r="D4925" s="15">
        <v>87.440264458768979</v>
      </c>
      <c r="E4925" s="15"/>
    </row>
    <row r="4926" spans="1:5" ht="15.75">
      <c r="A4926" s="16">
        <v>95.776566946034336</v>
      </c>
      <c r="B4926" s="15">
        <v>101.36191190873092</v>
      </c>
      <c r="C4926" s="15">
        <v>153.48285644359407</v>
      </c>
      <c r="D4926" s="15">
        <v>68.218748892297754</v>
      </c>
      <c r="E4926" s="15"/>
    </row>
    <row r="4927" spans="1:5" ht="15.75">
      <c r="A4927" s="16">
        <v>96.109386144041764</v>
      </c>
      <c r="B4927" s="15">
        <v>100.69259406240008</v>
      </c>
      <c r="C4927" s="15">
        <v>129.01500103956778</v>
      </c>
      <c r="D4927" s="15">
        <v>58.840107242110662</v>
      </c>
      <c r="E4927" s="15"/>
    </row>
    <row r="4928" spans="1:5" ht="15.75">
      <c r="A4928" s="16">
        <v>108.95963316665416</v>
      </c>
      <c r="B4928" s="15">
        <v>89.071641236563437</v>
      </c>
      <c r="C4928" s="15">
        <v>76.441293707978275</v>
      </c>
      <c r="D4928" s="15">
        <v>88.503811984855929</v>
      </c>
      <c r="E4928" s="15"/>
    </row>
    <row r="4929" spans="1:5" ht="15.75">
      <c r="A4929" s="16">
        <v>95.841145024201069</v>
      </c>
      <c r="B4929" s="15">
        <v>100.09506483439736</v>
      </c>
      <c r="C4929" s="15">
        <v>160.87108671439978</v>
      </c>
      <c r="D4929" s="15">
        <v>97.163611072721778</v>
      </c>
      <c r="E4929" s="15"/>
    </row>
    <row r="4930" spans="1:5" ht="15.75">
      <c r="A4930" s="16">
        <v>110.65352179946899</v>
      </c>
      <c r="B4930" s="15">
        <v>105.08389556787847</v>
      </c>
      <c r="C4930" s="15">
        <v>165.3646592337509</v>
      </c>
      <c r="D4930" s="15">
        <v>68.208358286176463</v>
      </c>
      <c r="E4930" s="15"/>
    </row>
    <row r="4931" spans="1:5" ht="15.75">
      <c r="A4931" s="16">
        <v>104.02409733672471</v>
      </c>
      <c r="B4931" s="15">
        <v>95.227398756640014</v>
      </c>
      <c r="C4931" s="15">
        <v>117.20779586179333</v>
      </c>
      <c r="D4931" s="15">
        <v>98.827100250764488</v>
      </c>
      <c r="E4931" s="15"/>
    </row>
    <row r="4932" spans="1:5" ht="15.75">
      <c r="A4932" s="16">
        <v>100.83989197406709</v>
      </c>
      <c r="B4932" s="15">
        <v>84.176886228283365</v>
      </c>
      <c r="C4932" s="15">
        <v>105.42246292690152</v>
      </c>
      <c r="D4932" s="15">
        <v>69.972529296057928</v>
      </c>
      <c r="E4932" s="15"/>
    </row>
    <row r="4933" spans="1:5" ht="15.75">
      <c r="A4933" s="16">
        <v>94.29147004849483</v>
      </c>
      <c r="B4933" s="15">
        <v>92.543047802172396</v>
      </c>
      <c r="C4933" s="15">
        <v>114.89160948810309</v>
      </c>
      <c r="D4933" s="15">
        <v>70.308803181666235</v>
      </c>
      <c r="E4933" s="15"/>
    </row>
    <row r="4934" spans="1:5" ht="15.75">
      <c r="A4934" s="16">
        <v>109.91242423552308</v>
      </c>
      <c r="B4934" s="15">
        <v>103.4343293490906</v>
      </c>
      <c r="C4934" s="15">
        <v>134.6438537760605</v>
      </c>
      <c r="D4934" s="15">
        <v>100.50124388428685</v>
      </c>
      <c r="E4934" s="15"/>
    </row>
    <row r="4935" spans="1:5" ht="15.75">
      <c r="A4935" s="16">
        <v>98.35372499433106</v>
      </c>
      <c r="B4935" s="15">
        <v>79.833812059922593</v>
      </c>
      <c r="C4935" s="15">
        <v>136.50357434617035</v>
      </c>
      <c r="D4935" s="15">
        <v>66.130461407431085</v>
      </c>
      <c r="E4935" s="15"/>
    </row>
    <row r="4936" spans="1:5" ht="15.75">
      <c r="A4936" s="16">
        <v>79.91664998039596</v>
      </c>
      <c r="B4936" s="15">
        <v>108.64295761564904</v>
      </c>
      <c r="C4936" s="15">
        <v>116.28390837288407</v>
      </c>
      <c r="D4936" s="15">
        <v>88.267325066175317</v>
      </c>
      <c r="E4936" s="15"/>
    </row>
    <row r="4937" spans="1:5" ht="15.75">
      <c r="A4937" s="16">
        <v>95.022732980260116</v>
      </c>
      <c r="B4937" s="15">
        <v>87.636535339731836</v>
      </c>
      <c r="C4937" s="15">
        <v>135.33261600472315</v>
      </c>
      <c r="D4937" s="15">
        <v>103.315474968133</v>
      </c>
      <c r="E4937" s="15"/>
    </row>
    <row r="4938" spans="1:5" ht="15.75">
      <c r="A4938" s="16">
        <v>101.30612121077434</v>
      </c>
      <c r="B4938" s="15">
        <v>89.42368709313655</v>
      </c>
      <c r="C4938" s="15">
        <v>133.7770405019171</v>
      </c>
      <c r="D4938" s="15">
        <v>69.070534053713573</v>
      </c>
      <c r="E4938" s="15"/>
    </row>
    <row r="4939" spans="1:5" ht="15.75">
      <c r="A4939" s="16">
        <v>93.105531684477683</v>
      </c>
      <c r="B4939" s="15">
        <v>106.01305673563957</v>
      </c>
      <c r="C4939" s="15">
        <v>99.417136911034731</v>
      </c>
      <c r="D4939" s="15">
        <v>48.535352861398451</v>
      </c>
      <c r="E4939" s="15"/>
    </row>
    <row r="4940" spans="1:5" ht="15.75">
      <c r="A4940" s="16">
        <v>118.1926307509741</v>
      </c>
      <c r="B4940" s="15">
        <v>93.665321880968122</v>
      </c>
      <c r="C4940" s="15">
        <v>171.30334640410751</v>
      </c>
      <c r="D4940" s="15">
        <v>93.117551973767831</v>
      </c>
      <c r="E4940" s="15"/>
    </row>
    <row r="4941" spans="1:5" ht="15.75">
      <c r="A4941" s="16">
        <v>92.722320016383719</v>
      </c>
      <c r="B4941" s="15">
        <v>92.427489206335167</v>
      </c>
      <c r="C4941" s="15">
        <v>94.659877084103528</v>
      </c>
      <c r="D4941" s="15">
        <v>98.973938047413412</v>
      </c>
      <c r="E4941" s="15"/>
    </row>
    <row r="4942" spans="1:5" ht="15.75">
      <c r="A4942" s="16">
        <v>78.130688642835366</v>
      </c>
      <c r="B4942" s="15">
        <v>107.86417794577687</v>
      </c>
      <c r="C4942" s="15">
        <v>116.97868366508715</v>
      </c>
      <c r="D4942" s="15">
        <v>91.077550123691253</v>
      </c>
      <c r="E4942" s="15"/>
    </row>
    <row r="4943" spans="1:5" ht="15.75">
      <c r="A4943" s="16">
        <v>105.32030256925964</v>
      </c>
      <c r="B4943" s="15">
        <v>124.26819100753619</v>
      </c>
      <c r="C4943" s="15">
        <v>102.84933049644565</v>
      </c>
      <c r="D4943" s="15">
        <v>72.911836225819115</v>
      </c>
      <c r="E4943" s="15"/>
    </row>
    <row r="4944" spans="1:5" ht="15.75">
      <c r="A4944" s="16">
        <v>100.54285460930714</v>
      </c>
      <c r="B4944" s="15">
        <v>94.731001293786221</v>
      </c>
      <c r="C4944" s="15">
        <v>133.21797140060312</v>
      </c>
      <c r="D4944" s="15">
        <v>64.652291550379459</v>
      </c>
      <c r="E4944" s="15"/>
    </row>
    <row r="4945" spans="1:5" ht="15.75">
      <c r="A4945" s="16">
        <v>82.845615830001407</v>
      </c>
      <c r="B4945" s="15">
        <v>97.789846163669836</v>
      </c>
      <c r="C4945" s="15">
        <v>137.74627356992255</v>
      </c>
      <c r="D4945" s="15">
        <v>92.862049081907116</v>
      </c>
      <c r="E4945" s="15"/>
    </row>
    <row r="4946" spans="1:5" ht="15.75">
      <c r="A4946" s="16">
        <v>95.164976775555488</v>
      </c>
      <c r="B4946" s="15">
        <v>104.2801793972842</v>
      </c>
      <c r="C4946" s="15">
        <v>99.140770985945892</v>
      </c>
      <c r="D4946" s="15">
        <v>58.099834550438345</v>
      </c>
      <c r="E4946" s="15"/>
    </row>
    <row r="4947" spans="1:5" ht="15.75">
      <c r="A4947" s="16">
        <v>107.72385056467328</v>
      </c>
      <c r="B4947" s="15">
        <v>102.64499556757869</v>
      </c>
      <c r="C4947" s="15">
        <v>119.92362682287308</v>
      </c>
      <c r="D4947" s="15">
        <v>117.3379928291979</v>
      </c>
      <c r="E4947" s="15"/>
    </row>
    <row r="4948" spans="1:5" ht="15.75">
      <c r="A4948" s="16">
        <v>100.23315904368815</v>
      </c>
      <c r="B4948" s="15">
        <v>108.58314714622566</v>
      </c>
      <c r="C4948" s="15">
        <v>128.99326749263764</v>
      </c>
      <c r="D4948" s="15">
        <v>80.979613645359905</v>
      </c>
      <c r="E4948" s="15"/>
    </row>
    <row r="4949" spans="1:5" ht="15.75">
      <c r="A4949" s="16">
        <v>115.31613215155403</v>
      </c>
      <c r="B4949" s="15">
        <v>126.78719697897236</v>
      </c>
      <c r="C4949" s="15">
        <v>119.27315707681032</v>
      </c>
      <c r="D4949" s="15">
        <v>86.432864763543193</v>
      </c>
      <c r="E4949" s="15"/>
    </row>
    <row r="4950" spans="1:5" ht="15.75">
      <c r="A4950" s="16">
        <v>103.99601191196552</v>
      </c>
      <c r="B4950" s="15">
        <v>122.21561214756207</v>
      </c>
      <c r="C4950" s="15">
        <v>173.6652876657331</v>
      </c>
      <c r="D4950" s="15">
        <v>100.71344583145105</v>
      </c>
      <c r="E4950" s="15"/>
    </row>
    <row r="4951" spans="1:5" ht="15.75">
      <c r="A4951" s="16">
        <v>93.139171262555465</v>
      </c>
      <c r="B4951" s="15">
        <v>76.55931516169403</v>
      </c>
      <c r="C4951" s="15">
        <v>111.92267575785877</v>
      </c>
      <c r="D4951" s="15">
        <v>60.830154224623811</v>
      </c>
      <c r="E4951" s="15"/>
    </row>
    <row r="4952" spans="1:5" ht="15.75">
      <c r="A4952" s="16">
        <v>90.588750732285916</v>
      </c>
      <c r="B4952" s="15">
        <v>82.425123455357152</v>
      </c>
      <c r="C4952" s="15">
        <v>163.71567305265557</v>
      </c>
      <c r="D4952" s="15">
        <v>75.791437064430056</v>
      </c>
      <c r="E4952" s="15"/>
    </row>
    <row r="4953" spans="1:5" ht="15.75">
      <c r="A4953" s="16">
        <v>98.271964665036649</v>
      </c>
      <c r="B4953" s="15">
        <v>104.12292312827844</v>
      </c>
      <c r="C4953" s="15">
        <v>122.18475662678543</v>
      </c>
      <c r="D4953" s="15">
        <v>65.491719068751308</v>
      </c>
      <c r="E4953" s="15"/>
    </row>
    <row r="4954" spans="1:5" ht="15.75">
      <c r="A4954" s="16">
        <v>91.33850595325157</v>
      </c>
      <c r="B4954" s="15">
        <v>77.49796897124952</v>
      </c>
      <c r="C4954" s="15">
        <v>138.65086808482943</v>
      </c>
      <c r="D4954" s="15">
        <v>99.929955802656423</v>
      </c>
      <c r="E4954" s="15"/>
    </row>
    <row r="4955" spans="1:5" ht="15.75">
      <c r="A4955" s="16">
        <v>98.164392763754904</v>
      </c>
      <c r="B4955" s="15">
        <v>86.012939222604246</v>
      </c>
      <c r="C4955" s="15">
        <v>101.30834835636051</v>
      </c>
      <c r="D4955" s="15">
        <v>112.75081297791303</v>
      </c>
      <c r="E4955" s="15"/>
    </row>
    <row r="4956" spans="1:5" ht="15.75">
      <c r="A4956" s="16">
        <v>94.501071246531865</v>
      </c>
      <c r="B4956" s="15">
        <v>128.56811377210988</v>
      </c>
      <c r="C4956" s="15">
        <v>110.00521964957102</v>
      </c>
      <c r="D4956" s="15">
        <v>97.795385787100031</v>
      </c>
      <c r="E4956" s="15"/>
    </row>
    <row r="4957" spans="1:5" ht="15.75">
      <c r="A4957" s="16">
        <v>111.87239395576967</v>
      </c>
      <c r="B4957" s="15">
        <v>112.8432654073265</v>
      </c>
      <c r="C4957" s="15">
        <v>92.324346043375272</v>
      </c>
      <c r="D4957" s="15">
        <v>61.802278265878385</v>
      </c>
      <c r="E4957" s="15"/>
    </row>
    <row r="4958" spans="1:5" ht="15.75">
      <c r="A4958" s="16">
        <v>124.89179457512591</v>
      </c>
      <c r="B4958" s="15">
        <v>102.3720208149598</v>
      </c>
      <c r="C4958" s="15">
        <v>138.81043488158298</v>
      </c>
      <c r="D4958" s="15">
        <v>84.066649138611638</v>
      </c>
      <c r="E4958" s="15"/>
    </row>
    <row r="4959" spans="1:5" ht="15.75">
      <c r="A4959" s="16">
        <v>98.021430858216263</v>
      </c>
      <c r="B4959" s="15">
        <v>105.51485880052383</v>
      </c>
      <c r="C4959" s="15">
        <v>171.12328301167281</v>
      </c>
      <c r="D4959" s="15">
        <v>61.959349295966604</v>
      </c>
      <c r="E4959" s="15"/>
    </row>
    <row r="4960" spans="1:5" ht="15.75">
      <c r="A4960" s="16">
        <v>108.85626370319414</v>
      </c>
      <c r="B4960" s="15">
        <v>79.013342328101999</v>
      </c>
      <c r="C4960" s="15">
        <v>108.14704954169088</v>
      </c>
      <c r="D4960" s="15">
        <v>64.173076559632136</v>
      </c>
      <c r="E4960" s="15"/>
    </row>
    <row r="4961" spans="1:5" ht="15.75">
      <c r="A4961" s="16">
        <v>98.694545234116049</v>
      </c>
      <c r="B4961" s="15">
        <v>115.36118188812452</v>
      </c>
      <c r="C4961" s="15">
        <v>136.07209690437685</v>
      </c>
      <c r="D4961" s="15">
        <v>121.49710839458407</v>
      </c>
      <c r="E4961" s="15"/>
    </row>
    <row r="4962" spans="1:5" ht="15.75">
      <c r="A4962" s="16">
        <v>108.8523679258401</v>
      </c>
      <c r="B4962" s="15">
        <v>108.67892222569822</v>
      </c>
      <c r="C4962" s="15">
        <v>106.37785072214569</v>
      </c>
      <c r="D4962" s="15">
        <v>82.268142769669339</v>
      </c>
      <c r="E4962" s="15"/>
    </row>
    <row r="4963" spans="1:5" ht="15.75">
      <c r="A4963" s="16">
        <v>114.37703596167239</v>
      </c>
      <c r="B4963" s="15">
        <v>87.500285691169211</v>
      </c>
      <c r="C4963" s="15">
        <v>116.61544448774066</v>
      </c>
      <c r="D4963" s="15">
        <v>62.727166034483162</v>
      </c>
      <c r="E4963" s="15"/>
    </row>
    <row r="4964" spans="1:5" ht="15.75">
      <c r="A4964" s="16">
        <v>102.07754501695945</v>
      </c>
      <c r="B4964" s="15">
        <v>70.583765144397148</v>
      </c>
      <c r="C4964" s="15">
        <v>119.35715477483768</v>
      </c>
      <c r="D4964" s="15">
        <v>95.976115103047732</v>
      </c>
      <c r="E4964" s="15"/>
    </row>
    <row r="4965" spans="1:5" ht="15.75">
      <c r="A4965" s="16">
        <v>97.943687403392232</v>
      </c>
      <c r="B4965" s="15">
        <v>113.83341971998675</v>
      </c>
      <c r="C4965" s="15">
        <v>121.37579667487444</v>
      </c>
      <c r="D4965" s="15">
        <v>95.134653209191811</v>
      </c>
      <c r="E4965" s="15"/>
    </row>
    <row r="4966" spans="1:5" ht="15.75">
      <c r="A4966" s="16">
        <v>88.56724606648072</v>
      </c>
      <c r="B4966" s="15">
        <v>79.063778855049804</v>
      </c>
      <c r="C4966" s="15">
        <v>129.7369820339668</v>
      </c>
      <c r="D4966" s="15">
        <v>91.490252672150518</v>
      </c>
      <c r="E4966" s="15"/>
    </row>
    <row r="4967" spans="1:5" ht="15.75">
      <c r="A4967" s="16">
        <v>80.236138418263181</v>
      </c>
      <c r="B4967" s="15">
        <v>98.33820998148326</v>
      </c>
      <c r="C4967" s="15">
        <v>116.1978543421526</v>
      </c>
      <c r="D4967" s="15">
        <v>67.30000765234081</v>
      </c>
      <c r="E4967" s="15"/>
    </row>
    <row r="4968" spans="1:5" ht="15.75">
      <c r="A4968" s="16">
        <v>104.82866011961391</v>
      </c>
      <c r="B4968" s="15">
        <v>90.415267186165238</v>
      </c>
      <c r="C4968" s="15">
        <v>106.81194869991941</v>
      </c>
      <c r="D4968" s="15">
        <v>97.878438883361696</v>
      </c>
      <c r="E4968" s="15"/>
    </row>
    <row r="4969" spans="1:5" ht="15.75">
      <c r="A4969" s="16">
        <v>103.44787509024513</v>
      </c>
      <c r="B4969" s="15">
        <v>116.58408760496854</v>
      </c>
      <c r="C4969" s="15">
        <v>104.95510291534629</v>
      </c>
      <c r="D4969" s="15">
        <v>96.174147019758038</v>
      </c>
      <c r="E4969" s="15"/>
    </row>
    <row r="4970" spans="1:5" ht="15.75">
      <c r="A4970" s="16">
        <v>111.45765250149111</v>
      </c>
      <c r="B4970" s="15">
        <v>95.363970755732907</v>
      </c>
      <c r="C4970" s="15">
        <v>129.94386065716981</v>
      </c>
      <c r="D4970" s="15">
        <v>92.190971207776329</v>
      </c>
      <c r="E4970" s="15"/>
    </row>
    <row r="4971" spans="1:5" ht="15.75">
      <c r="A4971" s="16">
        <v>92.988895529350657</v>
      </c>
      <c r="B4971" s="15">
        <v>109.35655255179313</v>
      </c>
      <c r="C4971" s="15">
        <v>112.79012604322816</v>
      </c>
      <c r="D4971" s="15">
        <v>102.12250681232717</v>
      </c>
      <c r="E4971" s="15"/>
    </row>
    <row r="4972" spans="1:5" ht="15.75">
      <c r="A4972" s="16">
        <v>104.2473682439379</v>
      </c>
      <c r="B4972" s="15">
        <v>106.6317450644533</v>
      </c>
      <c r="C4972" s="15">
        <v>145.4368288039575</v>
      </c>
      <c r="D4972" s="15">
        <v>69.743148701638802</v>
      </c>
      <c r="E4972" s="15"/>
    </row>
    <row r="4973" spans="1:5" ht="15.75">
      <c r="A4973" s="16">
        <v>115.19794143609943</v>
      </c>
      <c r="B4973" s="15">
        <v>83.51086299913959</v>
      </c>
      <c r="C4973" s="15">
        <v>163.82989165928166</v>
      </c>
      <c r="D4973" s="15">
        <v>121.16817251692282</v>
      </c>
      <c r="E4973" s="15"/>
    </row>
    <row r="4974" spans="1:5" ht="15.75">
      <c r="A4974" s="16">
        <v>93.597916303343709</v>
      </c>
      <c r="B4974" s="15">
        <v>114.48986973687738</v>
      </c>
      <c r="C4974" s="15">
        <v>167.21624243357383</v>
      </c>
      <c r="D4974" s="15">
        <v>96.10886627769446</v>
      </c>
      <c r="E4974" s="15"/>
    </row>
    <row r="4975" spans="1:5" ht="15.75">
      <c r="A4975" s="16">
        <v>98.768436822103922</v>
      </c>
      <c r="B4975" s="15">
        <v>112.28407065980264</v>
      </c>
      <c r="C4975" s="15">
        <v>129.48586251264373</v>
      </c>
      <c r="D4975" s="15">
        <v>138.77270086201179</v>
      </c>
      <c r="E4975" s="15"/>
    </row>
    <row r="4976" spans="1:5" ht="15.75">
      <c r="A4976" s="16">
        <v>99.891380760459469</v>
      </c>
      <c r="B4976" s="15">
        <v>94.232374881761416</v>
      </c>
      <c r="C4976" s="15">
        <v>128.02574953287262</v>
      </c>
      <c r="D4976" s="15">
        <v>88.100978264384366</v>
      </c>
      <c r="E4976" s="15"/>
    </row>
    <row r="4977" spans="1:5" ht="15.75">
      <c r="A4977" s="16">
        <v>93.135303509916412</v>
      </c>
      <c r="B4977" s="15">
        <v>106.38816766297623</v>
      </c>
      <c r="C4977" s="15">
        <v>118.43739504249697</v>
      </c>
      <c r="D4977" s="15">
        <v>109.4088281881568</v>
      </c>
      <c r="E4977" s="15"/>
    </row>
    <row r="4978" spans="1:5" ht="15.75">
      <c r="A4978" s="16">
        <v>95.947768368523612</v>
      </c>
      <c r="B4978" s="15">
        <v>105.30121434761099</v>
      </c>
      <c r="C4978" s="15">
        <v>111.79576377708713</v>
      </c>
      <c r="D4978" s="15">
        <v>79.671157895865008</v>
      </c>
      <c r="E4978" s="15"/>
    </row>
    <row r="4979" spans="1:5" ht="15.75">
      <c r="A4979" s="16">
        <v>107.52042157171218</v>
      </c>
      <c r="B4979" s="15">
        <v>95.685320438497001</v>
      </c>
      <c r="C4979" s="15">
        <v>153.55075302625778</v>
      </c>
      <c r="D4979" s="15">
        <v>122.64774263181835</v>
      </c>
      <c r="E4979" s="15"/>
    </row>
    <row r="4980" spans="1:5" ht="15.75">
      <c r="A4980" s="16">
        <v>105.30554575351516</v>
      </c>
      <c r="B4980" s="15">
        <v>103.94174740830522</v>
      </c>
      <c r="C4980" s="15">
        <v>171.71764244836254</v>
      </c>
      <c r="D4980" s="15">
        <v>75.273606663080272</v>
      </c>
      <c r="E4980" s="15"/>
    </row>
    <row r="4981" spans="1:5" ht="15.75">
      <c r="A4981" s="16">
        <v>99.732314973954317</v>
      </c>
      <c r="B4981" s="15">
        <v>95.193032034507041</v>
      </c>
      <c r="C4981" s="15">
        <v>132.36302125344537</v>
      </c>
      <c r="D4981" s="15">
        <v>85.03392141230961</v>
      </c>
      <c r="E4981" s="15"/>
    </row>
    <row r="4982" spans="1:5" ht="15.75">
      <c r="A4982" s="16">
        <v>87.796023675542756</v>
      </c>
      <c r="B4982" s="15">
        <v>121.612615047502</v>
      </c>
      <c r="C4982" s="15">
        <v>118.90151673620721</v>
      </c>
      <c r="D4982" s="15">
        <v>95.778672307636725</v>
      </c>
      <c r="E4982" s="15"/>
    </row>
    <row r="4983" spans="1:5" ht="15.75">
      <c r="A4983" s="16">
        <v>82.401575356561807</v>
      </c>
      <c r="B4983" s="15">
        <v>91.020607348758631</v>
      </c>
      <c r="C4983" s="15">
        <v>110.36121363276266</v>
      </c>
      <c r="D4983" s="15">
        <v>125.55599122746344</v>
      </c>
      <c r="E4983" s="15"/>
    </row>
    <row r="4984" spans="1:5" ht="15.75">
      <c r="A4984" s="16">
        <v>93.979553670726546</v>
      </c>
      <c r="B4984" s="15">
        <v>90.173618453781046</v>
      </c>
      <c r="C4984" s="15">
        <v>105.77806126719338</v>
      </c>
      <c r="D4984" s="15">
        <v>77.532643849201577</v>
      </c>
      <c r="E4984" s="15"/>
    </row>
    <row r="4985" spans="1:5" ht="15.75">
      <c r="A4985" s="16">
        <v>101.18436136094147</v>
      </c>
      <c r="B4985" s="15">
        <v>103.50955829199506</v>
      </c>
      <c r="C4985" s="15">
        <v>142.29706127136978</v>
      </c>
      <c r="D4985" s="15">
        <v>52.382317560164893</v>
      </c>
      <c r="E4985" s="15"/>
    </row>
    <row r="4986" spans="1:5" ht="15.75">
      <c r="A4986" s="16">
        <v>114.27127017308294</v>
      </c>
      <c r="B4986" s="15">
        <v>94.03700376717552</v>
      </c>
      <c r="C4986" s="15">
        <v>135.99404472311107</v>
      </c>
      <c r="D4986" s="15">
        <v>105.53955406346063</v>
      </c>
      <c r="E4986" s="15"/>
    </row>
    <row r="4987" spans="1:5" ht="15.75">
      <c r="A4987" s="16">
        <v>102.85432015189713</v>
      </c>
      <c r="B4987" s="15">
        <v>107.75743053335987</v>
      </c>
      <c r="C4987" s="15">
        <v>140.61905473574257</v>
      </c>
      <c r="D4987" s="15">
        <v>119.58333533823975</v>
      </c>
      <c r="E4987" s="15"/>
    </row>
    <row r="4988" spans="1:5" ht="15.75">
      <c r="A4988" s="16">
        <v>97.749884034959678</v>
      </c>
      <c r="B4988" s="15">
        <v>110.56419257207608</v>
      </c>
      <c r="C4988" s="15">
        <v>150.91360291510227</v>
      </c>
      <c r="D4988" s="15">
        <v>112.80245598235297</v>
      </c>
      <c r="E4988" s="15"/>
    </row>
    <row r="4989" spans="1:5" ht="15.75">
      <c r="A4989" s="16">
        <v>99.075997115170367</v>
      </c>
      <c r="B4989" s="15">
        <v>86.299660164661418</v>
      </c>
      <c r="C4989" s="15">
        <v>132.21499283031903</v>
      </c>
      <c r="D4989" s="15">
        <v>106.62577851039714</v>
      </c>
      <c r="E4989" s="15"/>
    </row>
    <row r="4990" spans="1:5" ht="15.75">
      <c r="A4990" s="16">
        <v>98.015658900499147</v>
      </c>
      <c r="B4990" s="15">
        <v>111.64934485342428</v>
      </c>
      <c r="C4990" s="15">
        <v>110.36592227262645</v>
      </c>
      <c r="D4990" s="15">
        <v>90.109644021913482</v>
      </c>
      <c r="E4990" s="15"/>
    </row>
    <row r="4991" spans="1:5" ht="15.75">
      <c r="A4991" s="16">
        <v>82.118747528744507</v>
      </c>
      <c r="B4991" s="15">
        <v>114.57232330827196</v>
      </c>
      <c r="C4991" s="15">
        <v>142.1233469015192</v>
      </c>
      <c r="D4991" s="15">
        <v>87.622183371684059</v>
      </c>
      <c r="E4991" s="15"/>
    </row>
    <row r="4992" spans="1:5" ht="15.75">
      <c r="A4992" s="16">
        <v>98.167736488909441</v>
      </c>
      <c r="B4992" s="15">
        <v>95.774101645565679</v>
      </c>
      <c r="C4992" s="15">
        <v>137.78610542943284</v>
      </c>
      <c r="D4992" s="15">
        <v>120.55117012599794</v>
      </c>
      <c r="E4992" s="15"/>
    </row>
    <row r="4993" spans="1:5" ht="15.75">
      <c r="A4993" s="16">
        <v>87.55637065346491</v>
      </c>
      <c r="B4993" s="15">
        <v>91.715491836004048</v>
      </c>
      <c r="C4993" s="15">
        <v>134.42047548702476</v>
      </c>
      <c r="D4993" s="15">
        <v>141.9614447446861</v>
      </c>
      <c r="E4993" s="15"/>
    </row>
    <row r="4994" spans="1:5" ht="15.75">
      <c r="A4994" s="16">
        <v>104.42504237960861</v>
      </c>
      <c r="B4994" s="15">
        <v>76.660734451144208</v>
      </c>
      <c r="C4994" s="15">
        <v>110.17959368917332</v>
      </c>
      <c r="D4994" s="15">
        <v>64.728804476408186</v>
      </c>
      <c r="E4994" s="15"/>
    </row>
    <row r="4995" spans="1:5" ht="15.75">
      <c r="A4995" s="16">
        <v>99.204587212574324</v>
      </c>
      <c r="B4995" s="15">
        <v>85.517200376250457</v>
      </c>
      <c r="C4995" s="15">
        <v>137.53621859993928</v>
      </c>
      <c r="D4995" s="15">
        <v>130.91679303193473</v>
      </c>
      <c r="E4995" s="15"/>
    </row>
    <row r="4996" spans="1:5" ht="15.75">
      <c r="A4996" s="16">
        <v>109.56437890408779</v>
      </c>
      <c r="B4996" s="15">
        <v>93.795647246287217</v>
      </c>
      <c r="C4996" s="15">
        <v>131.6306582583934</v>
      </c>
      <c r="D4996" s="15">
        <v>98.073091364148013</v>
      </c>
      <c r="E4996" s="15"/>
    </row>
    <row r="4997" spans="1:5" ht="15.75">
      <c r="A4997" s="16">
        <v>98.158121636237183</v>
      </c>
      <c r="B4997" s="15">
        <v>97.496490994251417</v>
      </c>
      <c r="C4997" s="15">
        <v>112.6849886744651</v>
      </c>
      <c r="D4997" s="15">
        <v>93.315395211681107</v>
      </c>
      <c r="E4997" s="15"/>
    </row>
    <row r="4998" spans="1:5" ht="15.75">
      <c r="A4998" s="16">
        <v>102.31258434683923</v>
      </c>
      <c r="B4998" s="15">
        <v>100.04415004849534</v>
      </c>
      <c r="C4998" s="15">
        <v>139.48179050422596</v>
      </c>
      <c r="D4998" s="15">
        <v>85.890634757737416</v>
      </c>
      <c r="E4998" s="15"/>
    </row>
    <row r="4999" spans="1:5" ht="15.75">
      <c r="A4999" s="16">
        <v>109.72228369099071</v>
      </c>
      <c r="B4999" s="15">
        <v>82.604497344112815</v>
      </c>
      <c r="C4999" s="15">
        <v>107.58956057626392</v>
      </c>
      <c r="D4999" s="15">
        <v>97.127990253119378</v>
      </c>
      <c r="E4999" s="15"/>
    </row>
    <row r="5000" spans="1:5" ht="15.75">
      <c r="A5000" s="16">
        <v>108.61508254155297</v>
      </c>
      <c r="B5000" s="15">
        <v>131.08894749857427</v>
      </c>
      <c r="C5000" s="15">
        <v>117.35846386333151</v>
      </c>
      <c r="D5000" s="15">
        <v>58.216844581045279</v>
      </c>
      <c r="E5000" s="15"/>
    </row>
    <row r="5001" spans="1:5" ht="15.75">
      <c r="A5001" s="16">
        <v>102.84697509297871</v>
      </c>
      <c r="B5001" s="15">
        <v>87.374360300123044</v>
      </c>
      <c r="C5001" s="15">
        <v>152.05264718480862</v>
      </c>
      <c r="D5001" s="15">
        <v>129.32410913157923</v>
      </c>
      <c r="E5001" s="15"/>
    </row>
    <row r="5002" spans="1:5" ht="15.75">
      <c r="A5002" s="16">
        <v>104.57079702002261</v>
      </c>
      <c r="B5002" s="15">
        <v>100.30895150328547</v>
      </c>
      <c r="C5002" s="15">
        <v>123.29204519983818</v>
      </c>
      <c r="D5002" s="15">
        <v>84.935662176667392</v>
      </c>
      <c r="E5002" s="15"/>
    </row>
    <row r="5003" spans="1:5" ht="15.75">
      <c r="A5003" s="16">
        <v>86.326395271760248</v>
      </c>
      <c r="B5003" s="15">
        <v>118.60329881321832</v>
      </c>
      <c r="C5003" s="15">
        <v>118.01648421263735</v>
      </c>
      <c r="D5003" s="15">
        <v>75.157986461198334</v>
      </c>
      <c r="E5003" s="15"/>
    </row>
  </sheetData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C285A-0A91-48A5-9744-0C5FE070A7DD}">
  <dimension ref="A1:Q32"/>
  <sheetViews>
    <sheetView workbookViewId="0">
      <selection activeCell="A4" sqref="A4"/>
    </sheetView>
  </sheetViews>
  <sheetFormatPr defaultRowHeight="15"/>
  <cols>
    <col min="1" max="13" width="9.140625" style="6"/>
    <col min="14" max="14" width="14.42578125" style="6" customWidth="1"/>
    <col min="15" max="15" width="11.7109375" style="6" bestFit="1" customWidth="1"/>
    <col min="16" max="16384" width="9.140625" style="6"/>
  </cols>
  <sheetData>
    <row r="1" spans="1:17">
      <c r="A1" s="6" t="s">
        <v>15</v>
      </c>
      <c r="B1" s="6" t="s">
        <v>0</v>
      </c>
    </row>
    <row r="2" spans="1:17">
      <c r="A2" s="6">
        <v>-3</v>
      </c>
      <c r="B2" s="6">
        <f>_xlfn.NORM.S.DIST(A2,FALSE)</f>
        <v>4.4318484119380075E-3</v>
      </c>
    </row>
    <row r="3" spans="1:17">
      <c r="A3" s="6">
        <v>-2.8</v>
      </c>
      <c r="B3" s="6">
        <f t="shared" ref="B3:B32" si="0">_xlfn.NORM.S.DIST(A3,FALSE)</f>
        <v>7.9154515829799686E-3</v>
      </c>
      <c r="O3" s="20" t="s">
        <v>16</v>
      </c>
    </row>
    <row r="4" spans="1:17">
      <c r="A4" s="6">
        <v>-2.6</v>
      </c>
      <c r="B4" s="6">
        <f t="shared" si="0"/>
        <v>1.3582969233685613E-2</v>
      </c>
      <c r="M4" s="6">
        <f>_xlfn.NORM.S.DIST(0,TRUE)</f>
        <v>0.5</v>
      </c>
      <c r="N4" s="6" t="s">
        <v>17</v>
      </c>
      <c r="O4" s="6" t="b">
        <v>1</v>
      </c>
      <c r="Q4" s="6" t="s">
        <v>3</v>
      </c>
    </row>
    <row r="5" spans="1:17">
      <c r="A5" s="6">
        <v>-2.4</v>
      </c>
      <c r="B5" s="6">
        <f t="shared" si="0"/>
        <v>2.2394530294842899E-2</v>
      </c>
      <c r="M5" s="6">
        <f>_xlfn.NORM.S.DIST(0,FALSE)</f>
        <v>0.3989422804014327</v>
      </c>
      <c r="N5" s="6" t="s">
        <v>17</v>
      </c>
      <c r="O5" s="6" t="b">
        <v>0</v>
      </c>
    </row>
    <row r="6" spans="1:17">
      <c r="A6" s="6">
        <v>-2.2000000000000002</v>
      </c>
      <c r="B6" s="6">
        <f t="shared" si="0"/>
        <v>3.5474592846231424E-2</v>
      </c>
    </row>
    <row r="7" spans="1:17">
      <c r="A7" s="6">
        <v>-2</v>
      </c>
      <c r="B7" s="6">
        <f t="shared" si="0"/>
        <v>5.3990966513188063E-2</v>
      </c>
    </row>
    <row r="8" spans="1:17">
      <c r="A8" s="6">
        <v>-1.8</v>
      </c>
      <c r="B8" s="6">
        <f t="shared" si="0"/>
        <v>7.8950158300894149E-2</v>
      </c>
    </row>
    <row r="9" spans="1:17">
      <c r="A9" s="6">
        <v>-1.6</v>
      </c>
      <c r="B9" s="6">
        <f t="shared" si="0"/>
        <v>0.11092083467945554</v>
      </c>
    </row>
    <row r="10" spans="1:17">
      <c r="A10" s="6">
        <v>-1.4</v>
      </c>
      <c r="B10" s="6">
        <f t="shared" si="0"/>
        <v>0.14972746563574488</v>
      </c>
    </row>
    <row r="11" spans="1:17">
      <c r="A11" s="6">
        <v>-1.2</v>
      </c>
      <c r="B11" s="6">
        <f t="shared" si="0"/>
        <v>0.19418605498321295</v>
      </c>
    </row>
    <row r="12" spans="1:17">
      <c r="A12" s="6">
        <v>-1</v>
      </c>
      <c r="B12" s="6">
        <f t="shared" si="0"/>
        <v>0.24197072451914337</v>
      </c>
      <c r="M12" s="6">
        <f>_xlfn.NORM.S.INV(0.5)</f>
        <v>0</v>
      </c>
      <c r="N12" s="6" t="s">
        <v>18</v>
      </c>
      <c r="O12" s="6" t="s">
        <v>19</v>
      </c>
    </row>
    <row r="13" spans="1:17">
      <c r="A13" s="6">
        <v>-0.8</v>
      </c>
      <c r="B13" s="6">
        <f t="shared" si="0"/>
        <v>0.28969155276148273</v>
      </c>
    </row>
    <row r="14" spans="1:17">
      <c r="A14" s="6">
        <v>-0.6</v>
      </c>
      <c r="B14" s="6">
        <f t="shared" si="0"/>
        <v>0.33322460289179967</v>
      </c>
      <c r="M14" s="6">
        <f>_xlfn.NORM.S.INV(0.05)</f>
        <v>-1.6448536269514726</v>
      </c>
      <c r="O14" s="6" t="s">
        <v>20</v>
      </c>
    </row>
    <row r="15" spans="1:17">
      <c r="A15" s="6">
        <v>-0.4</v>
      </c>
      <c r="B15" s="6">
        <f t="shared" si="0"/>
        <v>0.36827014030332333</v>
      </c>
      <c r="M15" s="6">
        <f>_xlfn.NORM.S.INV(1-0.05)</f>
        <v>1.6448536269514715</v>
      </c>
      <c r="O15" s="6" t="s">
        <v>21</v>
      </c>
    </row>
    <row r="16" spans="1:17">
      <c r="A16" s="6">
        <v>-0.2</v>
      </c>
      <c r="B16" s="6">
        <f t="shared" si="0"/>
        <v>0.39104269397545588</v>
      </c>
      <c r="M16" s="6" t="s">
        <v>3</v>
      </c>
      <c r="O16" s="6" t="s">
        <v>3</v>
      </c>
    </row>
    <row r="17" spans="1:15">
      <c r="A17" s="6">
        <v>0</v>
      </c>
      <c r="B17" s="6">
        <f t="shared" si="0"/>
        <v>0.3989422804014327</v>
      </c>
      <c r="M17" s="6">
        <f>_xlfn.NORM.S.INV(0.025)</f>
        <v>-1.9599639845400538</v>
      </c>
      <c r="O17" s="6" t="s">
        <v>22</v>
      </c>
    </row>
    <row r="18" spans="1:15">
      <c r="A18" s="6">
        <v>0.2</v>
      </c>
      <c r="B18" s="6">
        <f t="shared" si="0"/>
        <v>0.39104269397545588</v>
      </c>
      <c r="M18" s="6">
        <f>_xlfn.NORM.S.INV(1-0.025)</f>
        <v>1.9599639845400536</v>
      </c>
      <c r="O18" s="6" t="s">
        <v>23</v>
      </c>
    </row>
    <row r="19" spans="1:15">
      <c r="A19" s="6">
        <v>0.4</v>
      </c>
      <c r="B19" s="6">
        <f t="shared" si="0"/>
        <v>0.36827014030332333</v>
      </c>
    </row>
    <row r="20" spans="1:15">
      <c r="A20" s="6">
        <v>0.6</v>
      </c>
      <c r="B20" s="6">
        <f t="shared" si="0"/>
        <v>0.33322460289179967</v>
      </c>
    </row>
    <row r="21" spans="1:15">
      <c r="A21" s="6">
        <v>0.8</v>
      </c>
      <c r="B21" s="6">
        <f t="shared" si="0"/>
        <v>0.28969155276148273</v>
      </c>
    </row>
    <row r="22" spans="1:15">
      <c r="A22" s="6">
        <v>1</v>
      </c>
      <c r="B22" s="6">
        <f t="shared" si="0"/>
        <v>0.24197072451914337</v>
      </c>
    </row>
    <row r="23" spans="1:15">
      <c r="A23" s="6">
        <v>1.2</v>
      </c>
      <c r="B23" s="6">
        <f t="shared" si="0"/>
        <v>0.19418605498321295</v>
      </c>
    </row>
    <row r="24" spans="1:15">
      <c r="A24" s="6">
        <v>1.4</v>
      </c>
      <c r="B24" s="6">
        <f>_xlfn.NORM.S.DIST(A24,FALSE)</f>
        <v>0.14972746563574488</v>
      </c>
    </row>
    <row r="25" spans="1:15">
      <c r="A25" s="6">
        <v>1.6</v>
      </c>
      <c r="B25" s="6">
        <f t="shared" si="0"/>
        <v>0.11092083467945554</v>
      </c>
    </row>
    <row r="26" spans="1:15">
      <c r="A26" s="6">
        <v>1.8</v>
      </c>
      <c r="B26" s="6">
        <f t="shared" si="0"/>
        <v>7.8950158300894149E-2</v>
      </c>
    </row>
    <row r="27" spans="1:15">
      <c r="A27" s="6">
        <v>2</v>
      </c>
      <c r="B27" s="6">
        <f t="shared" si="0"/>
        <v>5.3990966513188063E-2</v>
      </c>
    </row>
    <row r="28" spans="1:15">
      <c r="A28" s="6">
        <v>2.2000000000000002</v>
      </c>
      <c r="B28" s="6">
        <f t="shared" si="0"/>
        <v>3.5474592846231424E-2</v>
      </c>
    </row>
    <row r="29" spans="1:15">
      <c r="A29" s="6">
        <v>2.4</v>
      </c>
      <c r="B29" s="6">
        <f t="shared" si="0"/>
        <v>2.2394530294842899E-2</v>
      </c>
    </row>
    <row r="30" spans="1:15">
      <c r="A30" s="6">
        <v>2.6</v>
      </c>
      <c r="B30" s="6">
        <f t="shared" si="0"/>
        <v>1.3582969233685613E-2</v>
      </c>
    </row>
    <row r="31" spans="1:15">
      <c r="A31" s="6">
        <v>2.80000000000001</v>
      </c>
      <c r="B31" s="6">
        <f t="shared" si="0"/>
        <v>7.915451582979743E-3</v>
      </c>
    </row>
    <row r="32" spans="1:15">
      <c r="A32" s="6">
        <v>3.0000000000000102</v>
      </c>
      <c r="B32" s="6">
        <f t="shared" si="0"/>
        <v>4.431848411937874E-3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B7B02-5A2E-4EE6-BE8F-BC5B7B8261F0}">
  <dimension ref="A1:R42"/>
  <sheetViews>
    <sheetView topLeftCell="A2" zoomScale="110" zoomScaleNormal="110" workbookViewId="0">
      <selection sqref="A1:B1048576"/>
    </sheetView>
  </sheetViews>
  <sheetFormatPr defaultRowHeight="15"/>
  <cols>
    <col min="1" max="12" width="9.140625" style="6"/>
    <col min="13" max="13" width="10.7109375" style="6" customWidth="1"/>
    <col min="14" max="14" width="9.140625" style="6"/>
    <col min="15" max="15" width="11.28515625" style="6" customWidth="1"/>
    <col min="16" max="16" width="18.28515625" style="6" customWidth="1"/>
    <col min="17" max="17" width="3.85546875" style="6" customWidth="1"/>
    <col min="18" max="16384" width="9.140625" style="6"/>
  </cols>
  <sheetData>
    <row r="1" spans="1:18">
      <c r="A1" s="6" t="s">
        <v>28</v>
      </c>
      <c r="B1" s="6" t="s">
        <v>29</v>
      </c>
      <c r="C1" s="6" t="s">
        <v>30</v>
      </c>
    </row>
    <row r="2" spans="1:18">
      <c r="A2" s="6">
        <v>-4</v>
      </c>
      <c r="B2" s="6">
        <f t="shared" ref="B2:B6" si="0">_xlfn.T.DIST(A2,3,FALSE)</f>
        <v>9.1633611427444726E-3</v>
      </c>
      <c r="C2" s="6">
        <f t="shared" ref="C2:C6" si="1">_xlfn.T.DIST(A2,10,FALSE)</f>
        <v>2.0310339110412167E-3</v>
      </c>
    </row>
    <row r="3" spans="1:18">
      <c r="A3" s="6">
        <v>-3.8</v>
      </c>
      <c r="B3" s="6">
        <f t="shared" si="0"/>
        <v>1.0875996116865797E-2</v>
      </c>
      <c r="C3" s="6">
        <f t="shared" si="1"/>
        <v>2.854394394609606E-3</v>
      </c>
    </row>
    <row r="4" spans="1:18">
      <c r="A4" s="6">
        <v>-3.6</v>
      </c>
      <c r="B4" s="6">
        <f t="shared" si="0"/>
        <v>1.2986622934728548E-2</v>
      </c>
      <c r="C4" s="6">
        <f t="shared" si="1"/>
        <v>4.0246232150294671E-3</v>
      </c>
    </row>
    <row r="5" spans="1:18">
      <c r="A5" s="6">
        <v>-3.4</v>
      </c>
      <c r="B5" s="6">
        <f t="shared" si="0"/>
        <v>1.5604119051380573E-2</v>
      </c>
      <c r="C5" s="6">
        <f t="shared" si="1"/>
        <v>5.6885611066299349E-3</v>
      </c>
    </row>
    <row r="6" spans="1:18">
      <c r="A6" s="6">
        <v>-3.2</v>
      </c>
      <c r="B6" s="6">
        <f t="shared" si="0"/>
        <v>1.887061415861228E-2</v>
      </c>
      <c r="C6" s="6">
        <f t="shared" si="1"/>
        <v>8.052167372342163E-3</v>
      </c>
    </row>
    <row r="7" spans="1:18">
      <c r="A7" s="6">
        <v>-3</v>
      </c>
      <c r="B7" s="6">
        <f>_xlfn.T.DIST(A7,3,FALSE)</f>
        <v>2.2972037309241342E-2</v>
      </c>
      <c r="C7" s="6">
        <f>_xlfn.T.DIST(A7,10,FALSE)</f>
        <v>1.1400549464542524E-2</v>
      </c>
    </row>
    <row r="8" spans="1:18">
      <c r="A8" s="6">
        <v>-2.8</v>
      </c>
      <c r="B8" s="6">
        <f t="shared" ref="B8:B37" si="2">_xlfn.T.DIST(A8,3,FALSE)</f>
        <v>2.81516231782209E-2</v>
      </c>
      <c r="C8" s="6">
        <f t="shared" ref="C8:C37" si="3">_xlfn.T.DIST(A8,10,FALSE)</f>
        <v>1.6121257439422144E-2</v>
      </c>
    </row>
    <row r="9" spans="1:18">
      <c r="A9" s="6">
        <v>-2.6</v>
      </c>
      <c r="B9" s="6">
        <f t="shared" si="2"/>
        <v>3.4726608402172142E-2</v>
      </c>
      <c r="C9" s="6">
        <f t="shared" si="3"/>
        <v>2.2728119798464959E-2</v>
      </c>
    </row>
    <row r="10" spans="1:18">
      <c r="A10" s="6">
        <v>-2.4</v>
      </c>
      <c r="B10" s="6">
        <f t="shared" si="2"/>
        <v>4.3107594875663999E-2</v>
      </c>
      <c r="C10" s="6">
        <f t="shared" si="3"/>
        <v>3.1879493750030567E-2</v>
      </c>
      <c r="M10" s="6" t="s">
        <v>31</v>
      </c>
      <c r="P10" s="6" t="s">
        <v>16</v>
      </c>
    </row>
    <row r="11" spans="1:18">
      <c r="A11" s="6">
        <v>-2.2000000000000002</v>
      </c>
      <c r="B11" s="6">
        <f t="shared" si="2"/>
        <v>5.3818288156802389E-2</v>
      </c>
      <c r="C11" s="6">
        <f t="shared" si="3"/>
        <v>4.4379676614245689E-2</v>
      </c>
      <c r="M11" s="6">
        <f>_xlfn.T.DIST(0,3,FALSE)</f>
        <v>0.36755259694786152</v>
      </c>
      <c r="O11" s="6" t="s">
        <v>32</v>
      </c>
      <c r="P11" s="6" t="b">
        <v>0</v>
      </c>
      <c r="R11" s="6" t="s">
        <v>33</v>
      </c>
    </row>
    <row r="12" spans="1:18">
      <c r="A12" s="6">
        <v>-2</v>
      </c>
      <c r="B12" s="6">
        <f t="shared" si="2"/>
        <v>6.7509660663892967E-2</v>
      </c>
      <c r="C12" s="6">
        <f t="shared" si="3"/>
        <v>6.1145766321218181E-2</v>
      </c>
      <c r="M12" s="6">
        <f>_xlfn.T.DIST(0,3,TRUE)</f>
        <v>0.5</v>
      </c>
      <c r="O12" s="6" t="s">
        <v>32</v>
      </c>
      <c r="P12" s="6" t="b">
        <v>1</v>
      </c>
    </row>
    <row r="13" spans="1:18">
      <c r="A13" s="6">
        <v>-1.8</v>
      </c>
      <c r="B13" s="6">
        <f t="shared" si="2"/>
        <v>8.4955759279738682E-2</v>
      </c>
      <c r="C13" s="6">
        <f t="shared" si="3"/>
        <v>8.3116389653879602E-2</v>
      </c>
      <c r="M13" s="6">
        <f>_xlfn.T.DIST(-1,3,TRUE)</f>
        <v>0.19550110947788529</v>
      </c>
      <c r="O13" s="6" t="s">
        <v>34</v>
      </c>
      <c r="P13" s="6" t="b">
        <v>1</v>
      </c>
    </row>
    <row r="14" spans="1:18">
      <c r="A14" s="6">
        <v>-1.6</v>
      </c>
      <c r="B14" s="6">
        <f t="shared" si="2"/>
        <v>0.10700705749349003</v>
      </c>
      <c r="C14" s="6">
        <f t="shared" si="3"/>
        <v>0.11107787729698333</v>
      </c>
    </row>
    <row r="15" spans="1:18">
      <c r="A15" s="6">
        <v>-1.4</v>
      </c>
      <c r="B15" s="6">
        <f t="shared" si="2"/>
        <v>0.13446171682048136</v>
      </c>
      <c r="C15" s="6">
        <f t="shared" si="3"/>
        <v>0.14539487566000614</v>
      </c>
    </row>
    <row r="16" spans="1:18">
      <c r="A16" s="6">
        <v>-1.2</v>
      </c>
      <c r="B16" s="6">
        <f t="shared" si="2"/>
        <v>0.16780158735749706</v>
      </c>
      <c r="C16" s="6">
        <f t="shared" si="3"/>
        <v>0.18566389362670319</v>
      </c>
      <c r="M16" s="6">
        <f>_xlfn.T.DIST.RT(1,3)</f>
        <v>0.19550110947788529</v>
      </c>
      <c r="O16" s="6" t="s">
        <v>35</v>
      </c>
      <c r="R16" s="6" t="s">
        <v>36</v>
      </c>
    </row>
    <row r="17" spans="1:18">
      <c r="A17" s="6">
        <v>-1</v>
      </c>
      <c r="B17" s="6">
        <f t="shared" si="2"/>
        <v>0.20674833578317209</v>
      </c>
      <c r="C17" s="6">
        <f t="shared" si="3"/>
        <v>0.23036198922913867</v>
      </c>
    </row>
    <row r="18" spans="1:18">
      <c r="A18" s="6">
        <v>-0.8</v>
      </c>
      <c r="B18" s="6">
        <f t="shared" si="2"/>
        <v>0.2496659048220892</v>
      </c>
      <c r="C18" s="6">
        <f t="shared" si="3"/>
        <v>0.27662513233825647</v>
      </c>
    </row>
    <row r="19" spans="1:18">
      <c r="A19" s="6">
        <v>-0.6</v>
      </c>
      <c r="B19" s="6">
        <f t="shared" si="2"/>
        <v>0.29301067996481306</v>
      </c>
      <c r="C19" s="6">
        <f t="shared" si="3"/>
        <v>0.32032581052912462</v>
      </c>
      <c r="M19" s="6">
        <f>_xlfn.T.DIST.2T(1,3)</f>
        <v>0.39100221895577059</v>
      </c>
      <c r="O19" s="6" t="s">
        <v>37</v>
      </c>
      <c r="R19" s="6" t="s">
        <v>38</v>
      </c>
    </row>
    <row r="20" spans="1:18">
      <c r="A20" s="6">
        <v>-0.4</v>
      </c>
      <c r="B20" s="6">
        <f t="shared" si="2"/>
        <v>0.33127437234925833</v>
      </c>
      <c r="C20" s="6">
        <f t="shared" si="3"/>
        <v>0.35657853369790399</v>
      </c>
    </row>
    <row r="21" spans="1:18">
      <c r="A21" s="6">
        <v>-0.2</v>
      </c>
      <c r="B21" s="6">
        <f t="shared" si="2"/>
        <v>0.35794379463845583</v>
      </c>
      <c r="C21" s="6">
        <f t="shared" si="3"/>
        <v>0.38065818105444926</v>
      </c>
    </row>
    <row r="22" spans="1:18">
      <c r="A22" s="6">
        <v>0</v>
      </c>
      <c r="B22" s="6">
        <f t="shared" si="2"/>
        <v>0.36755259694786152</v>
      </c>
      <c r="C22" s="6">
        <f t="shared" si="3"/>
        <v>0.38910838396603115</v>
      </c>
    </row>
    <row r="23" spans="1:18">
      <c r="A23" s="6">
        <v>0.2</v>
      </c>
      <c r="B23" s="6">
        <f t="shared" si="2"/>
        <v>0.35794379463845583</v>
      </c>
      <c r="C23" s="6">
        <f t="shared" si="3"/>
        <v>0.38065818105444926</v>
      </c>
      <c r="M23" s="6" t="s">
        <v>39</v>
      </c>
    </row>
    <row r="24" spans="1:18">
      <c r="A24" s="6">
        <v>0.4</v>
      </c>
      <c r="B24" s="6">
        <f t="shared" si="2"/>
        <v>0.33127437234925833</v>
      </c>
      <c r="C24" s="6">
        <f t="shared" si="3"/>
        <v>0.35657853369790399</v>
      </c>
    </row>
    <row r="25" spans="1:18">
      <c r="A25" s="6">
        <v>0.6</v>
      </c>
      <c r="B25" s="6">
        <f t="shared" si="2"/>
        <v>0.29301067996481306</v>
      </c>
      <c r="C25" s="6">
        <f t="shared" si="3"/>
        <v>0.32032581052912462</v>
      </c>
      <c r="M25" s="6">
        <f>_xlfn.T.INV(0.05,3)</f>
        <v>-2.3533634348018233</v>
      </c>
      <c r="O25" s="6" t="s">
        <v>40</v>
      </c>
      <c r="P25" s="6" t="s">
        <v>41</v>
      </c>
      <c r="Q25" s="23" t="s">
        <v>3</v>
      </c>
      <c r="R25" s="6" t="s">
        <v>33</v>
      </c>
    </row>
    <row r="26" spans="1:18">
      <c r="A26" s="6">
        <v>0.8</v>
      </c>
      <c r="B26" s="6">
        <f t="shared" si="2"/>
        <v>0.2496659048220892</v>
      </c>
      <c r="C26" s="6">
        <f t="shared" si="3"/>
        <v>0.27662513233825647</v>
      </c>
      <c r="M26" s="6">
        <f>_xlfn.T.INV(0.025,3)</f>
        <v>-3.1824463052837091</v>
      </c>
    </row>
    <row r="27" spans="1:18">
      <c r="A27" s="6">
        <v>1</v>
      </c>
      <c r="B27" s="6">
        <f t="shared" si="2"/>
        <v>0.20674833578317209</v>
      </c>
      <c r="C27" s="6">
        <f t="shared" si="3"/>
        <v>0.23036198922913867</v>
      </c>
      <c r="M27" s="6">
        <f>_xlfn.T.INV.2T(0.05,3)</f>
        <v>3.1824463052837091</v>
      </c>
      <c r="O27" s="6" t="s">
        <v>42</v>
      </c>
      <c r="P27" s="6" t="s">
        <v>41</v>
      </c>
      <c r="R27" s="6" t="s">
        <v>38</v>
      </c>
    </row>
    <row r="28" spans="1:18">
      <c r="A28" s="6">
        <v>1.2</v>
      </c>
      <c r="B28" s="6">
        <f t="shared" si="2"/>
        <v>0.16780158735749706</v>
      </c>
      <c r="C28" s="6">
        <f t="shared" si="3"/>
        <v>0.18566389362670319</v>
      </c>
    </row>
    <row r="29" spans="1:18">
      <c r="A29" s="6">
        <v>1.4</v>
      </c>
      <c r="B29" s="6">
        <f t="shared" si="2"/>
        <v>0.13446171682048136</v>
      </c>
      <c r="C29" s="6">
        <f t="shared" si="3"/>
        <v>0.14539487566000614</v>
      </c>
    </row>
    <row r="30" spans="1:18">
      <c r="A30" s="6">
        <v>1.6</v>
      </c>
      <c r="B30" s="6">
        <f t="shared" si="2"/>
        <v>0.10700705749349003</v>
      </c>
      <c r="C30" s="6">
        <f t="shared" si="3"/>
        <v>0.11107787729698333</v>
      </c>
    </row>
    <row r="31" spans="1:18">
      <c r="A31" s="6">
        <v>1.8</v>
      </c>
      <c r="B31" s="6">
        <f t="shared" si="2"/>
        <v>8.4955759279738682E-2</v>
      </c>
      <c r="C31" s="6">
        <f t="shared" si="3"/>
        <v>8.3116389653879602E-2</v>
      </c>
    </row>
    <row r="32" spans="1:18">
      <c r="A32" s="6">
        <v>2</v>
      </c>
      <c r="B32" s="6">
        <f t="shared" si="2"/>
        <v>6.7509660663892967E-2</v>
      </c>
      <c r="C32" s="6">
        <f t="shared" si="3"/>
        <v>6.1145766321218181E-2</v>
      </c>
    </row>
    <row r="33" spans="1:3">
      <c r="A33" s="6">
        <v>2.2000000000000002</v>
      </c>
      <c r="B33" s="6">
        <f t="shared" si="2"/>
        <v>5.3818288156802389E-2</v>
      </c>
      <c r="C33" s="6">
        <f t="shared" si="3"/>
        <v>4.4379676614245689E-2</v>
      </c>
    </row>
    <row r="34" spans="1:3">
      <c r="A34" s="6">
        <v>2.4</v>
      </c>
      <c r="B34" s="6">
        <f t="shared" si="2"/>
        <v>4.3107594875663999E-2</v>
      </c>
      <c r="C34" s="6">
        <f t="shared" si="3"/>
        <v>3.1879493750030567E-2</v>
      </c>
    </row>
    <row r="35" spans="1:3">
      <c r="A35" s="6">
        <v>2.6</v>
      </c>
      <c r="B35" s="6">
        <f t="shared" si="2"/>
        <v>3.4726608402172142E-2</v>
      </c>
      <c r="C35" s="6">
        <f t="shared" si="3"/>
        <v>2.2728119798464959E-2</v>
      </c>
    </row>
    <row r="36" spans="1:3">
      <c r="A36" s="6">
        <v>2.80000000000001</v>
      </c>
      <c r="B36" s="6">
        <f t="shared" si="2"/>
        <v>2.8151623178220599E-2</v>
      </c>
      <c r="C36" s="6">
        <f t="shared" si="3"/>
        <v>1.612125743942186E-2</v>
      </c>
    </row>
    <row r="37" spans="1:3">
      <c r="A37" s="6">
        <v>3.0000000000000102</v>
      </c>
      <c r="B37" s="6">
        <f t="shared" si="2"/>
        <v>2.2972037309241113E-2</v>
      </c>
      <c r="C37" s="6">
        <f t="shared" si="3"/>
        <v>1.1400549464542326E-2</v>
      </c>
    </row>
    <row r="38" spans="1:3">
      <c r="A38" s="6">
        <v>3.2000000000000099</v>
      </c>
      <c r="B38" s="6">
        <f t="shared" ref="B38:B42" si="4">_xlfn.T.DIST(A38,3,FALSE)</f>
        <v>1.8870614158612093E-2</v>
      </c>
      <c r="C38" s="6">
        <f t="shared" ref="C38:C42" si="5">_xlfn.T.DIST(A38,10,FALSE)</f>
        <v>8.0521673723420294E-3</v>
      </c>
    </row>
    <row r="39" spans="1:3">
      <c r="A39" s="6">
        <v>3.4000000000000101</v>
      </c>
      <c r="B39" s="6">
        <f t="shared" si="4"/>
        <v>1.5604119051380424E-2</v>
      </c>
      <c r="C39" s="6">
        <f t="shared" si="5"/>
        <v>5.6885611066298325E-3</v>
      </c>
    </row>
    <row r="40" spans="1:3">
      <c r="A40" s="6">
        <v>3.6000000000000099</v>
      </c>
      <c r="B40" s="6">
        <f t="shared" si="4"/>
        <v>1.2986622934728438E-2</v>
      </c>
      <c r="C40" s="6">
        <f t="shared" si="5"/>
        <v>4.024623215029402E-3</v>
      </c>
    </row>
    <row r="41" spans="1:3">
      <c r="A41" s="6">
        <v>3.80000000000001</v>
      </c>
      <c r="B41" s="6">
        <f t="shared" si="4"/>
        <v>1.0875996116865704E-2</v>
      </c>
      <c r="C41" s="6">
        <f t="shared" si="5"/>
        <v>2.8543943946095587E-3</v>
      </c>
    </row>
    <row r="42" spans="1:3">
      <c r="A42" s="6">
        <v>4.0000000000000098</v>
      </c>
      <c r="B42" s="6">
        <f t="shared" si="4"/>
        <v>9.1633611427443893E-3</v>
      </c>
      <c r="C42" s="6">
        <f t="shared" si="5"/>
        <v>2.0310339110411828E-3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3C5E1-3EC5-45FF-A8EB-B423C66BDEF7}">
  <sheetPr>
    <tabColor rgb="FFFF942C"/>
  </sheetPr>
  <dimension ref="A1:N101"/>
  <sheetViews>
    <sheetView workbookViewId="0"/>
  </sheetViews>
  <sheetFormatPr defaultRowHeight="18.75"/>
  <cols>
    <col min="1" max="1" width="19.5703125" style="3" bestFit="1" customWidth="1"/>
    <col min="2" max="2" width="9.42578125" style="9" customWidth="1"/>
    <col min="3" max="3" width="29.28515625" style="9" customWidth="1"/>
    <col min="4" max="4" width="17.7109375" style="9" customWidth="1"/>
    <col min="5" max="13" width="9.140625" style="9" customWidth="1"/>
    <col min="14" max="16384" width="9.140625" style="9"/>
  </cols>
  <sheetData>
    <row r="1" spans="1:14" ht="23.25" customHeight="1">
      <c r="A1" s="5" t="s">
        <v>127</v>
      </c>
    </row>
    <row r="2" spans="1:14">
      <c r="A2" s="4">
        <v>115</v>
      </c>
    </row>
    <row r="3" spans="1:14">
      <c r="A3" s="4">
        <v>119</v>
      </c>
    </row>
    <row r="4" spans="1:14">
      <c r="A4" s="4">
        <v>117</v>
      </c>
    </row>
    <row r="5" spans="1:14">
      <c r="A5" s="4">
        <v>115</v>
      </c>
    </row>
    <row r="6" spans="1:14">
      <c r="A6" s="4">
        <v>116</v>
      </c>
      <c r="C6" s="36" t="s">
        <v>8</v>
      </c>
      <c r="D6" s="9">
        <v>120</v>
      </c>
    </row>
    <row r="7" spans="1:14">
      <c r="A7" s="4">
        <v>123</v>
      </c>
      <c r="C7" s="36" t="s">
        <v>9</v>
      </c>
      <c r="D7" s="9">
        <v>5</v>
      </c>
    </row>
    <row r="8" spans="1:14">
      <c r="A8" s="4">
        <v>116</v>
      </c>
      <c r="C8" s="36" t="s">
        <v>13</v>
      </c>
      <c r="D8" s="18">
        <v>0.95</v>
      </c>
    </row>
    <row r="9" spans="1:14">
      <c r="A9" s="4">
        <v>118</v>
      </c>
      <c r="C9" s="36" t="s">
        <v>7</v>
      </c>
      <c r="D9" s="9">
        <f>AVERAGE(A:A)</f>
        <v>117.95</v>
      </c>
    </row>
    <row r="10" spans="1:14">
      <c r="A10" s="4">
        <v>115</v>
      </c>
      <c r="C10" s="36"/>
    </row>
    <row r="11" spans="1:14">
      <c r="A11" s="4">
        <v>115</v>
      </c>
      <c r="C11" s="36" t="s">
        <v>62</v>
      </c>
      <c r="D11" s="9" t="s">
        <v>128</v>
      </c>
    </row>
    <row r="12" spans="1:14">
      <c r="A12" s="4">
        <v>119</v>
      </c>
      <c r="C12" s="36" t="s">
        <v>50</v>
      </c>
      <c r="D12" s="9" t="s">
        <v>129</v>
      </c>
    </row>
    <row r="13" spans="1:14">
      <c r="A13" s="4">
        <v>119</v>
      </c>
      <c r="C13" s="36"/>
    </row>
    <row r="14" spans="1:14">
      <c r="A14" s="4">
        <v>115</v>
      </c>
      <c r="C14" s="49" t="s">
        <v>10</v>
      </c>
      <c r="D14" s="48">
        <f>(D9-D6)/(D7/SQRT(COUNT(A:A)))</f>
        <v>-1.8335757415498248</v>
      </c>
      <c r="E14" s="19"/>
    </row>
    <row r="15" spans="1:14">
      <c r="A15" s="4">
        <v>117</v>
      </c>
      <c r="C15" s="50" t="s">
        <v>11</v>
      </c>
      <c r="D15" s="47">
        <f>_xlfn.NORM.S.INV(1-D8)</f>
        <v>-1.6448536269514715</v>
      </c>
    </row>
    <row r="16" spans="1:14">
      <c r="A16" s="4">
        <v>115</v>
      </c>
      <c r="C16" s="36"/>
      <c r="G16" s="75" t="s">
        <v>24</v>
      </c>
      <c r="H16" s="75"/>
      <c r="J16" s="76" t="s">
        <v>25</v>
      </c>
      <c r="K16" s="76"/>
      <c r="M16" s="77"/>
      <c r="N16" s="77"/>
    </row>
    <row r="17" spans="1:11">
      <c r="A17" s="4">
        <v>123</v>
      </c>
      <c r="C17" s="36" t="s">
        <v>14</v>
      </c>
      <c r="D17" s="19" t="str">
        <f>IF(D14&gt;=D15,D11,D12)</f>
        <v>ortalama&lt;120</v>
      </c>
      <c r="E17" s="19"/>
      <c r="G17" s="57">
        <f>D14</f>
        <v>-1.8335757415498248</v>
      </c>
      <c r="H17" s="57">
        <f>_xlfn.NORM.S.DIST(G17,FALSE)</f>
        <v>7.4278143713476449E-2</v>
      </c>
      <c r="J17" s="58">
        <f>D15</f>
        <v>-1.6448536269514715</v>
      </c>
      <c r="K17" s="58">
        <f>_xlfn.NORM.S.DIST(J17,FALSE)</f>
        <v>0.10313564037537151</v>
      </c>
    </row>
    <row r="18" spans="1:11">
      <c r="A18" s="4">
        <v>120</v>
      </c>
      <c r="G18" s="57">
        <f>D14</f>
        <v>-1.8335757415498248</v>
      </c>
      <c r="H18" s="57">
        <v>0</v>
      </c>
      <c r="J18" s="58">
        <f>D15</f>
        <v>-1.6448536269514715</v>
      </c>
      <c r="K18" s="58">
        <v>0</v>
      </c>
    </row>
    <row r="19" spans="1:11">
      <c r="A19" s="4">
        <v>125</v>
      </c>
    </row>
    <row r="20" spans="1:11">
      <c r="A20" s="4">
        <v>119</v>
      </c>
    </row>
    <row r="21" spans="1:11">
      <c r="A21" s="4">
        <v>118</v>
      </c>
    </row>
    <row r="22" spans="1:11">
      <c r="A22" s="4"/>
    </row>
    <row r="23" spans="1:11">
      <c r="A23" s="4"/>
    </row>
    <row r="24" spans="1:11">
      <c r="A24" s="4"/>
    </row>
    <row r="25" spans="1:11">
      <c r="A25" s="4"/>
    </row>
    <row r="26" spans="1:11">
      <c r="A26" s="4"/>
    </row>
    <row r="27" spans="1:11">
      <c r="A27" s="4"/>
    </row>
    <row r="28" spans="1:11">
      <c r="A28" s="4"/>
    </row>
    <row r="29" spans="1:11">
      <c r="A29" s="4"/>
    </row>
    <row r="30" spans="1:11">
      <c r="A30" s="4"/>
    </row>
    <row r="31" spans="1:11">
      <c r="A31" s="4"/>
    </row>
    <row r="32" spans="1:11">
      <c r="A32" s="4"/>
    </row>
    <row r="33" spans="1:1">
      <c r="A33" s="4"/>
    </row>
    <row r="34" spans="1:1">
      <c r="A34" s="4"/>
    </row>
    <row r="35" spans="1:1">
      <c r="A35" s="4"/>
    </row>
    <row r="36" spans="1:1">
      <c r="A36" s="4"/>
    </row>
    <row r="37" spans="1:1">
      <c r="A37" s="4"/>
    </row>
    <row r="38" spans="1:1">
      <c r="A38" s="4"/>
    </row>
    <row r="39" spans="1:1">
      <c r="A39" s="4"/>
    </row>
    <row r="40" spans="1:1">
      <c r="A40" s="4"/>
    </row>
    <row r="41" spans="1:1">
      <c r="A41" s="4"/>
    </row>
    <row r="42" spans="1:1">
      <c r="A42" s="4"/>
    </row>
    <row r="43" spans="1:1">
      <c r="A43" s="4"/>
    </row>
    <row r="44" spans="1:1">
      <c r="A44" s="4"/>
    </row>
    <row r="45" spans="1:1">
      <c r="A45" s="4"/>
    </row>
    <row r="46" spans="1:1">
      <c r="A46" s="4"/>
    </row>
    <row r="47" spans="1:1">
      <c r="A47" s="4"/>
    </row>
    <row r="48" spans="1:1">
      <c r="A48" s="4"/>
    </row>
    <row r="49" spans="1:1">
      <c r="A49" s="4"/>
    </row>
    <row r="50" spans="1:1">
      <c r="A50" s="4"/>
    </row>
    <row r="51" spans="1:1">
      <c r="A51" s="4"/>
    </row>
    <row r="52" spans="1:1">
      <c r="A52" s="4"/>
    </row>
    <row r="53" spans="1:1">
      <c r="A53" s="4"/>
    </row>
    <row r="54" spans="1:1">
      <c r="A54" s="4"/>
    </row>
    <row r="55" spans="1:1">
      <c r="A55" s="4"/>
    </row>
    <row r="56" spans="1:1">
      <c r="A56" s="4"/>
    </row>
    <row r="57" spans="1:1">
      <c r="A57" s="4"/>
    </row>
    <row r="58" spans="1:1">
      <c r="A58" s="4"/>
    </row>
    <row r="59" spans="1:1">
      <c r="A59" s="4"/>
    </row>
    <row r="60" spans="1:1">
      <c r="A60" s="4"/>
    </row>
    <row r="61" spans="1:1">
      <c r="A61" s="4"/>
    </row>
    <row r="62" spans="1:1">
      <c r="A62" s="4"/>
    </row>
    <row r="63" spans="1:1">
      <c r="A63" s="4"/>
    </row>
    <row r="64" spans="1:1">
      <c r="A64" s="4"/>
    </row>
    <row r="65" spans="1:1">
      <c r="A65" s="4"/>
    </row>
    <row r="66" spans="1:1">
      <c r="A66" s="4"/>
    </row>
    <row r="67" spans="1:1">
      <c r="A67" s="4"/>
    </row>
    <row r="68" spans="1:1">
      <c r="A68" s="4"/>
    </row>
    <row r="69" spans="1:1">
      <c r="A69" s="4"/>
    </row>
    <row r="70" spans="1:1">
      <c r="A70" s="4"/>
    </row>
    <row r="71" spans="1:1">
      <c r="A71" s="4"/>
    </row>
    <row r="72" spans="1:1">
      <c r="A72" s="4"/>
    </row>
    <row r="73" spans="1:1">
      <c r="A73" s="4"/>
    </row>
    <row r="74" spans="1:1">
      <c r="A74" s="4"/>
    </row>
    <row r="75" spans="1:1">
      <c r="A75" s="4"/>
    </row>
    <row r="76" spans="1:1">
      <c r="A76" s="4"/>
    </row>
    <row r="77" spans="1:1">
      <c r="A77" s="4"/>
    </row>
    <row r="78" spans="1:1">
      <c r="A78" s="4"/>
    </row>
    <row r="79" spans="1:1">
      <c r="A79" s="4"/>
    </row>
    <row r="80" spans="1:1">
      <c r="A80" s="4"/>
    </row>
    <row r="81" spans="1:1">
      <c r="A81" s="4"/>
    </row>
    <row r="82" spans="1:1">
      <c r="A82" s="4"/>
    </row>
    <row r="83" spans="1:1">
      <c r="A83" s="4"/>
    </row>
    <row r="84" spans="1:1">
      <c r="A84" s="4"/>
    </row>
    <row r="85" spans="1:1">
      <c r="A85" s="4"/>
    </row>
    <row r="86" spans="1:1">
      <c r="A86" s="4"/>
    </row>
    <row r="87" spans="1:1">
      <c r="A87" s="4"/>
    </row>
    <row r="88" spans="1:1">
      <c r="A88" s="4"/>
    </row>
    <row r="89" spans="1:1">
      <c r="A89" s="4"/>
    </row>
    <row r="90" spans="1:1">
      <c r="A90" s="4"/>
    </row>
    <row r="91" spans="1:1">
      <c r="A91" s="4"/>
    </row>
    <row r="92" spans="1:1">
      <c r="A92" s="4"/>
    </row>
    <row r="93" spans="1:1">
      <c r="A93" s="4"/>
    </row>
    <row r="94" spans="1:1">
      <c r="A94" s="4"/>
    </row>
    <row r="95" spans="1:1">
      <c r="A95" s="4"/>
    </row>
    <row r="96" spans="1:1">
      <c r="A96" s="4"/>
    </row>
    <row r="97" spans="1:1">
      <c r="A97" s="4"/>
    </row>
    <row r="98" spans="1:1">
      <c r="A98" s="4"/>
    </row>
    <row r="99" spans="1:1">
      <c r="A99" s="4"/>
    </row>
    <row r="100" spans="1:1">
      <c r="A100" s="4"/>
    </row>
    <row r="101" spans="1:1">
      <c r="A101" s="4"/>
    </row>
  </sheetData>
  <mergeCells count="3">
    <mergeCell ref="G16:H16"/>
    <mergeCell ref="J16:K16"/>
    <mergeCell ref="M16:N16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B6EF3-B0C8-4610-90FA-19CB375A40C9}">
  <sheetPr>
    <tabColor theme="8"/>
  </sheetPr>
  <dimension ref="A1:N101"/>
  <sheetViews>
    <sheetView workbookViewId="0">
      <selection activeCell="I21" sqref="I21"/>
    </sheetView>
  </sheetViews>
  <sheetFormatPr defaultRowHeight="18.75"/>
  <cols>
    <col min="1" max="1" width="19.5703125" style="80" bestFit="1" customWidth="1"/>
    <col min="2" max="2" width="9.42578125" style="9" customWidth="1"/>
    <col min="3" max="3" width="29.28515625" style="9" customWidth="1"/>
    <col min="4" max="4" width="17.7109375" style="9" customWidth="1"/>
    <col min="5" max="13" width="9.140625" style="9" customWidth="1"/>
    <col min="14" max="16384" width="9.140625" style="9"/>
  </cols>
  <sheetData>
    <row r="1" spans="1:14" ht="23.25" customHeight="1">
      <c r="A1" s="79" t="s">
        <v>153</v>
      </c>
    </row>
    <row r="2" spans="1:14">
      <c r="A2" s="24">
        <v>149.99799999999999</v>
      </c>
    </row>
    <row r="3" spans="1:14">
      <c r="A3" s="80">
        <v>149.98599999999999</v>
      </c>
    </row>
    <row r="4" spans="1:14">
      <c r="A4" s="80">
        <v>149.994</v>
      </c>
    </row>
    <row r="5" spans="1:14">
      <c r="A5" s="80">
        <v>150.00399999999999</v>
      </c>
    </row>
    <row r="6" spans="1:14">
      <c r="A6" s="80">
        <v>150</v>
      </c>
      <c r="C6" s="36" t="s">
        <v>8</v>
      </c>
      <c r="D6" s="9">
        <v>150</v>
      </c>
    </row>
    <row r="7" spans="1:14">
      <c r="A7" s="80">
        <v>150</v>
      </c>
      <c r="C7" s="36" t="s">
        <v>9</v>
      </c>
      <c r="D7" s="9">
        <v>0.01</v>
      </c>
    </row>
    <row r="8" spans="1:14">
      <c r="A8" s="80">
        <v>149.98500000000001</v>
      </c>
      <c r="C8" s="36" t="s">
        <v>13</v>
      </c>
      <c r="D8" s="18">
        <v>0.95</v>
      </c>
    </row>
    <row r="9" spans="1:14">
      <c r="A9" s="80">
        <v>150.00299999999999</v>
      </c>
      <c r="C9" s="36" t="s">
        <v>7</v>
      </c>
      <c r="D9" s="9">
        <f>AVERAGE(A:A)</f>
        <v>149.99817999999993</v>
      </c>
    </row>
    <row r="10" spans="1:14">
      <c r="A10" s="80">
        <v>150.00200000000001</v>
      </c>
      <c r="C10" s="36"/>
    </row>
    <row r="11" spans="1:14">
      <c r="A11" s="80">
        <v>149.99100000000001</v>
      </c>
      <c r="C11" s="36" t="s">
        <v>62</v>
      </c>
      <c r="D11" s="9" t="s">
        <v>156</v>
      </c>
    </row>
    <row r="12" spans="1:14">
      <c r="A12" s="80">
        <v>149.99299999999999</v>
      </c>
      <c r="C12" s="36" t="s">
        <v>50</v>
      </c>
      <c r="D12" s="9" t="s">
        <v>157</v>
      </c>
    </row>
    <row r="13" spans="1:14">
      <c r="A13" s="80">
        <v>150.00399999999999</v>
      </c>
      <c r="C13" s="36"/>
    </row>
    <row r="14" spans="1:14">
      <c r="A14" s="80">
        <v>149.99199999999999</v>
      </c>
      <c r="C14" s="49" t="s">
        <v>10</v>
      </c>
      <c r="D14" s="48">
        <f>(D9-D6)/(D7/SQRT(COUNT(A:A)))</f>
        <v>-1.8200000000661021</v>
      </c>
      <c r="E14" s="19"/>
    </row>
    <row r="15" spans="1:14">
      <c r="A15" s="80">
        <v>149.99</v>
      </c>
      <c r="C15" s="50" t="s">
        <v>11</v>
      </c>
      <c r="D15" s="47">
        <f>_xlfn.NORM.S.INV(1-D8)</f>
        <v>-1.6448536269514715</v>
      </c>
    </row>
    <row r="16" spans="1:14">
      <c r="A16" s="80">
        <v>150.01300000000001</v>
      </c>
      <c r="C16" s="36"/>
      <c r="G16" s="75" t="s">
        <v>24</v>
      </c>
      <c r="H16" s="75"/>
      <c r="J16" s="76" t="s">
        <v>25</v>
      </c>
      <c r="K16" s="76"/>
      <c r="M16" s="77"/>
      <c r="N16" s="77"/>
    </row>
    <row r="17" spans="1:11">
      <c r="A17" s="80">
        <v>149.99799999999999</v>
      </c>
      <c r="C17" s="36" t="s">
        <v>14</v>
      </c>
      <c r="D17" s="19" t="str">
        <f>IF(D14&gt;=D15,D11,D12)</f>
        <v>ortalama&lt;150</v>
      </c>
      <c r="E17" s="19"/>
      <c r="G17" s="57">
        <f>D14</f>
        <v>-1.8200000000661021</v>
      </c>
      <c r="H17" s="57">
        <f>_xlfn.NORM.S.DIST(G17,FALSE)</f>
        <v>7.6143273687046834E-2</v>
      </c>
      <c r="J17" s="58">
        <f>D15</f>
        <v>-1.6448536269514715</v>
      </c>
      <c r="K17" s="58">
        <f>_xlfn.NORM.S.DIST(J17,FALSE)</f>
        <v>0.10313564037537151</v>
      </c>
    </row>
    <row r="18" spans="1:11">
      <c r="A18" s="80">
        <v>150.00700000000001</v>
      </c>
      <c r="G18" s="57">
        <f>D14</f>
        <v>-1.8200000000661021</v>
      </c>
      <c r="H18" s="57">
        <v>0</v>
      </c>
      <c r="J18" s="58">
        <f>D15</f>
        <v>-1.6448536269514715</v>
      </c>
      <c r="K18" s="58">
        <v>0</v>
      </c>
    </row>
    <row r="19" spans="1:11">
      <c r="A19" s="80">
        <v>149.999</v>
      </c>
    </row>
    <row r="20" spans="1:11">
      <c r="A20" s="80">
        <v>149.97999999999999</v>
      </c>
    </row>
    <row r="21" spans="1:11">
      <c r="A21" s="80">
        <v>149.99199999999999</v>
      </c>
    </row>
    <row r="22" spans="1:11">
      <c r="A22" s="80">
        <v>150.01499999999999</v>
      </c>
    </row>
    <row r="23" spans="1:11">
      <c r="A23" s="80">
        <v>149.99299999999999</v>
      </c>
    </row>
    <row r="24" spans="1:11">
      <c r="A24" s="80">
        <v>150.00899999999999</v>
      </c>
    </row>
    <row r="25" spans="1:11">
      <c r="A25" s="80">
        <v>150.00399999999999</v>
      </c>
    </row>
    <row r="26" spans="1:11">
      <c r="A26" s="80">
        <v>149.99</v>
      </c>
    </row>
    <row r="27" spans="1:11">
      <c r="A27" s="80">
        <v>149.989</v>
      </c>
    </row>
    <row r="28" spans="1:11">
      <c r="A28" s="80">
        <v>150.011</v>
      </c>
    </row>
    <row r="29" spans="1:11">
      <c r="A29" s="80">
        <v>149.99199999999999</v>
      </c>
    </row>
    <row r="30" spans="1:11">
      <c r="A30" s="80">
        <v>149.999</v>
      </c>
    </row>
    <row r="31" spans="1:11">
      <c r="A31" s="80">
        <v>149.98500000000001</v>
      </c>
    </row>
    <row r="32" spans="1:11">
      <c r="A32" s="80">
        <v>150.00200000000001</v>
      </c>
    </row>
    <row r="33" spans="1:1">
      <c r="A33" s="80">
        <v>149.99600000000001</v>
      </c>
    </row>
    <row r="34" spans="1:1">
      <c r="A34" s="80">
        <v>150.01499999999999</v>
      </c>
    </row>
    <row r="35" spans="1:1">
      <c r="A35" s="80">
        <v>149.97900000000001</v>
      </c>
    </row>
    <row r="36" spans="1:1">
      <c r="A36" s="80">
        <v>149.97900000000001</v>
      </c>
    </row>
    <row r="37" spans="1:1">
      <c r="A37" s="80">
        <v>149.983</v>
      </c>
    </row>
    <row r="38" spans="1:1">
      <c r="A38" s="80">
        <v>149.99700000000001</v>
      </c>
    </row>
    <row r="39" spans="1:1">
      <c r="A39" s="80">
        <v>150.02099999999999</v>
      </c>
    </row>
    <row r="40" spans="1:1">
      <c r="A40" s="80">
        <v>150.006</v>
      </c>
    </row>
    <row r="41" spans="1:1">
      <c r="A41" s="80">
        <v>149.99</v>
      </c>
    </row>
    <row r="42" spans="1:1">
      <c r="A42" s="80">
        <v>149.989</v>
      </c>
    </row>
    <row r="43" spans="1:1">
      <c r="A43" s="80">
        <v>149.99700000000001</v>
      </c>
    </row>
    <row r="44" spans="1:1">
      <c r="A44" s="80">
        <v>150.011</v>
      </c>
    </row>
    <row r="45" spans="1:1">
      <c r="A45" s="80">
        <v>149.99799999999999</v>
      </c>
    </row>
    <row r="46" spans="1:1">
      <c r="A46" s="80">
        <v>150.00200000000001</v>
      </c>
    </row>
    <row r="47" spans="1:1">
      <c r="A47" s="80">
        <v>149.995</v>
      </c>
    </row>
    <row r="48" spans="1:1">
      <c r="A48" s="80">
        <v>149.999</v>
      </c>
    </row>
    <row r="49" spans="1:1">
      <c r="A49" s="80">
        <v>149.98400000000001</v>
      </c>
    </row>
    <row r="50" spans="1:1">
      <c r="A50" s="80">
        <v>149.99799999999999</v>
      </c>
    </row>
    <row r="51" spans="1:1">
      <c r="A51" s="80">
        <v>150.00399999999999</v>
      </c>
    </row>
    <row r="52" spans="1:1">
      <c r="A52" s="80">
        <v>149.983</v>
      </c>
    </row>
    <row r="53" spans="1:1">
      <c r="A53" s="80">
        <v>149.99299999999999</v>
      </c>
    </row>
    <row r="54" spans="1:1">
      <c r="A54" s="80">
        <v>149.982</v>
      </c>
    </row>
    <row r="55" spans="1:1">
      <c r="A55" s="80">
        <v>149.99199999999999</v>
      </c>
    </row>
    <row r="56" spans="1:1">
      <c r="A56" s="80">
        <v>150.02000000000001</v>
      </c>
    </row>
    <row r="57" spans="1:1">
      <c r="A57" s="80">
        <v>149.999</v>
      </c>
    </row>
    <row r="58" spans="1:1">
      <c r="A58" s="80">
        <v>149.994</v>
      </c>
    </row>
    <row r="59" spans="1:1">
      <c r="A59" s="80">
        <v>149.983</v>
      </c>
    </row>
    <row r="60" spans="1:1">
      <c r="A60" s="80">
        <v>150.00700000000001</v>
      </c>
    </row>
    <row r="61" spans="1:1">
      <c r="A61" s="80">
        <v>149.99700000000001</v>
      </c>
    </row>
    <row r="62" spans="1:1">
      <c r="A62" s="80">
        <v>150.01400000000001</v>
      </c>
    </row>
    <row r="63" spans="1:1">
      <c r="A63" s="80">
        <v>149.98099999999999</v>
      </c>
    </row>
    <row r="64" spans="1:1">
      <c r="A64" s="80">
        <v>150.02199999999999</v>
      </c>
    </row>
    <row r="65" spans="1:1">
      <c r="A65" s="80">
        <v>149.99700000000001</v>
      </c>
    </row>
    <row r="66" spans="1:1">
      <c r="A66" s="80">
        <v>149.988</v>
      </c>
    </row>
    <row r="67" spans="1:1">
      <c r="A67" s="80">
        <v>150.01400000000001</v>
      </c>
    </row>
    <row r="68" spans="1:1">
      <c r="A68" s="80">
        <v>149.99299999999999</v>
      </c>
    </row>
    <row r="69" spans="1:1">
      <c r="A69" s="80">
        <v>149.99700000000001</v>
      </c>
    </row>
    <row r="70" spans="1:1">
      <c r="A70" s="80">
        <v>149.999</v>
      </c>
    </row>
    <row r="71" spans="1:1">
      <c r="A71" s="80">
        <v>149.97900000000001</v>
      </c>
    </row>
    <row r="72" spans="1:1">
      <c r="A72" s="80">
        <v>149.99100000000001</v>
      </c>
    </row>
    <row r="73" spans="1:1">
      <c r="A73" s="80">
        <v>149.98699999999999</v>
      </c>
    </row>
    <row r="74" spans="1:1">
      <c r="A74" s="80">
        <v>150.00700000000001</v>
      </c>
    </row>
    <row r="75" spans="1:1">
      <c r="A75" s="80">
        <v>149.99600000000001</v>
      </c>
    </row>
    <row r="76" spans="1:1">
      <c r="A76" s="80">
        <v>149.999</v>
      </c>
    </row>
    <row r="77" spans="1:1">
      <c r="A77" s="80">
        <v>150.01300000000001</v>
      </c>
    </row>
    <row r="78" spans="1:1">
      <c r="A78" s="80">
        <v>149.99799999999999</v>
      </c>
    </row>
    <row r="79" spans="1:1">
      <c r="A79" s="80">
        <v>149.98099999999999</v>
      </c>
    </row>
    <row r="80" spans="1:1">
      <c r="A80" s="80">
        <v>149.988</v>
      </c>
    </row>
    <row r="81" spans="1:1">
      <c r="A81" s="80">
        <v>149.99</v>
      </c>
    </row>
    <row r="82" spans="1:1">
      <c r="A82" s="81">
        <v>150.005</v>
      </c>
    </row>
    <row r="83" spans="1:1">
      <c r="A83" s="80">
        <v>150.00299999999999</v>
      </c>
    </row>
    <row r="84" spans="1:1">
      <c r="A84" s="80">
        <v>150.00800000000001</v>
      </c>
    </row>
    <row r="85" spans="1:1">
      <c r="A85" s="80">
        <v>149.99299999999999</v>
      </c>
    </row>
    <row r="86" spans="1:1">
      <c r="A86" s="80">
        <v>150.01900000000001</v>
      </c>
    </row>
    <row r="87" spans="1:1">
      <c r="A87" s="80">
        <v>149.99799999999999</v>
      </c>
    </row>
    <row r="88" spans="1:1">
      <c r="A88" s="80">
        <v>149.99</v>
      </c>
    </row>
    <row r="89" spans="1:1">
      <c r="A89" s="80">
        <v>150.01900000000001</v>
      </c>
    </row>
    <row r="90" spans="1:1">
      <c r="A90" s="80">
        <v>150.01900000000001</v>
      </c>
    </row>
    <row r="91" spans="1:1">
      <c r="A91" s="80">
        <v>150.005</v>
      </c>
    </row>
    <row r="92" spans="1:1">
      <c r="A92" s="80">
        <v>149.99299999999999</v>
      </c>
    </row>
    <row r="93" spans="1:1">
      <c r="A93" s="80">
        <v>149.98699999999999</v>
      </c>
    </row>
    <row r="94" spans="1:1">
      <c r="A94" s="80">
        <v>150.01400000000001</v>
      </c>
    </row>
    <row r="95" spans="1:1">
      <c r="A95" s="80">
        <v>149.995</v>
      </c>
    </row>
    <row r="96" spans="1:1">
      <c r="A96" s="80">
        <v>150.00800000000001</v>
      </c>
    </row>
    <row r="97" spans="1:1">
      <c r="A97" s="80">
        <v>149.99700000000001</v>
      </c>
    </row>
    <row r="98" spans="1:1">
      <c r="A98" s="80">
        <v>150.001</v>
      </c>
    </row>
    <row r="99" spans="1:1">
      <c r="A99" s="80">
        <v>150.01599999999999</v>
      </c>
    </row>
    <row r="100" spans="1:1">
      <c r="A100" s="80">
        <v>150.00399999999999</v>
      </c>
    </row>
    <row r="101" spans="1:1">
      <c r="A101" s="80">
        <v>149.99700000000001</v>
      </c>
    </row>
  </sheetData>
  <mergeCells count="3">
    <mergeCell ref="G16:H16"/>
    <mergeCell ref="J16:K16"/>
    <mergeCell ref="M16:N16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DBAAB-2EF8-4285-9C67-30C930D5B622}">
  <sheetPr>
    <tabColor rgb="FFFF942C"/>
  </sheetPr>
  <dimension ref="A1:M101"/>
  <sheetViews>
    <sheetView workbookViewId="0">
      <selection activeCell="D19" sqref="D19"/>
    </sheetView>
  </sheetViews>
  <sheetFormatPr defaultRowHeight="18.75"/>
  <cols>
    <col min="1" max="1" width="19.5703125" style="3" bestFit="1" customWidth="1"/>
    <col min="2" max="2" width="7.85546875" style="9" customWidth="1"/>
    <col min="3" max="3" width="29.28515625" style="9" customWidth="1"/>
    <col min="4" max="4" width="16.28515625" style="9" customWidth="1"/>
    <col min="5" max="13" width="9.140625" style="9" customWidth="1"/>
    <col min="14" max="16384" width="9.140625" style="9"/>
  </cols>
  <sheetData>
    <row r="1" spans="1:5" ht="21.75" customHeight="1">
      <c r="A1" s="5" t="s">
        <v>127</v>
      </c>
    </row>
    <row r="2" spans="1:5">
      <c r="A2" s="4">
        <v>118</v>
      </c>
    </row>
    <row r="3" spans="1:5">
      <c r="A3" s="4">
        <v>122</v>
      </c>
    </row>
    <row r="4" spans="1:5">
      <c r="A4" s="4">
        <v>120</v>
      </c>
    </row>
    <row r="5" spans="1:5">
      <c r="A5" s="4">
        <v>118</v>
      </c>
    </row>
    <row r="6" spans="1:5">
      <c r="A6" s="4">
        <v>119</v>
      </c>
      <c r="C6" s="36" t="s">
        <v>8</v>
      </c>
      <c r="D6" s="9">
        <v>120</v>
      </c>
    </row>
    <row r="7" spans="1:5">
      <c r="A7" s="4">
        <v>126</v>
      </c>
      <c r="C7" s="36" t="s">
        <v>9</v>
      </c>
      <c r="D7" s="9">
        <v>5</v>
      </c>
    </row>
    <row r="8" spans="1:5">
      <c r="A8" s="4">
        <v>119</v>
      </c>
      <c r="C8" s="36" t="s">
        <v>13</v>
      </c>
      <c r="D8" s="18">
        <v>0.95</v>
      </c>
    </row>
    <row r="9" spans="1:5">
      <c r="A9" s="4">
        <v>121</v>
      </c>
      <c r="C9" s="36" t="s">
        <v>7</v>
      </c>
      <c r="D9" s="9">
        <f>AVERAGE(A:A)</f>
        <v>120.95</v>
      </c>
    </row>
    <row r="10" spans="1:5">
      <c r="A10" s="4">
        <v>118</v>
      </c>
      <c r="C10" s="36"/>
    </row>
    <row r="11" spans="1:5">
      <c r="A11" s="4">
        <v>118</v>
      </c>
      <c r="C11" s="36" t="s">
        <v>62</v>
      </c>
      <c r="D11" s="52" t="s">
        <v>130</v>
      </c>
    </row>
    <row r="12" spans="1:5">
      <c r="A12" s="4">
        <v>122</v>
      </c>
      <c r="C12" s="36" t="s">
        <v>50</v>
      </c>
      <c r="D12" s="52" t="s">
        <v>131</v>
      </c>
    </row>
    <row r="13" spans="1:5">
      <c r="A13" s="4">
        <v>122</v>
      </c>
      <c r="C13" s="36"/>
      <c r="D13" s="52"/>
    </row>
    <row r="14" spans="1:5">
      <c r="A14" s="4">
        <v>118</v>
      </c>
      <c r="C14" s="49" t="s">
        <v>10</v>
      </c>
      <c r="D14" s="53">
        <f>(D9-D6)/(D7/SQRT(COUNT(A:A)))</f>
        <v>0.84970583144992262</v>
      </c>
    </row>
    <row r="15" spans="1:5">
      <c r="A15" s="4">
        <v>120</v>
      </c>
      <c r="C15" s="50" t="s">
        <v>11</v>
      </c>
      <c r="D15" s="54">
        <f>_xlfn.NORM.S.INV(D8)</f>
        <v>1.6448536269514715</v>
      </c>
      <c r="E15" s="43"/>
    </row>
    <row r="16" spans="1:5">
      <c r="A16" s="4">
        <v>118</v>
      </c>
      <c r="C16" s="36"/>
      <c r="D16" s="52"/>
    </row>
    <row r="17" spans="1:13">
      <c r="A17" s="4">
        <v>126</v>
      </c>
      <c r="C17" s="36" t="s">
        <v>14</v>
      </c>
      <c r="D17" s="55" t="str">
        <f>IF(D14&lt;=D15,D11,D12)</f>
        <v>ortalama&lt;=120</v>
      </c>
      <c r="E17" s="19"/>
    </row>
    <row r="18" spans="1:13">
      <c r="A18" s="4">
        <v>123</v>
      </c>
    </row>
    <row r="19" spans="1:13">
      <c r="A19" s="4">
        <v>128</v>
      </c>
      <c r="F19" s="75" t="s">
        <v>24</v>
      </c>
      <c r="G19" s="75"/>
      <c r="H19" s="59"/>
      <c r="I19" s="76" t="s">
        <v>26</v>
      </c>
      <c r="J19" s="76"/>
      <c r="L19" s="77"/>
      <c r="M19" s="77"/>
    </row>
    <row r="20" spans="1:13">
      <c r="A20" s="4">
        <v>122</v>
      </c>
      <c r="F20" s="57">
        <f>D14</f>
        <v>0.84970583144992262</v>
      </c>
      <c r="G20" s="57">
        <f>_xlfn.NORM.S.DIST(F20,FALSE)</f>
        <v>0.27805439104028029</v>
      </c>
      <c r="I20" s="58">
        <f>D15</f>
        <v>1.6448536269514715</v>
      </c>
      <c r="J20" s="58">
        <f>_xlfn.NORM.S.DIST(I20,FALSE)</f>
        <v>0.10313564037537151</v>
      </c>
    </row>
    <row r="21" spans="1:13">
      <c r="A21" s="4">
        <v>121</v>
      </c>
      <c r="F21" s="57">
        <f>D14</f>
        <v>0.84970583144992262</v>
      </c>
      <c r="G21" s="57">
        <v>0</v>
      </c>
      <c r="I21" s="58">
        <f>D15</f>
        <v>1.6448536269514715</v>
      </c>
      <c r="J21" s="58">
        <v>0</v>
      </c>
    </row>
    <row r="22" spans="1:13">
      <c r="A22" s="4"/>
    </row>
    <row r="23" spans="1:13">
      <c r="A23" s="4"/>
    </row>
    <row r="24" spans="1:13">
      <c r="A24" s="4"/>
    </row>
    <row r="25" spans="1:13">
      <c r="A25" s="4"/>
    </row>
    <row r="26" spans="1:13">
      <c r="A26" s="4"/>
    </row>
    <row r="27" spans="1:13">
      <c r="A27" s="4"/>
    </row>
    <row r="28" spans="1:13">
      <c r="A28" s="4"/>
    </row>
    <row r="29" spans="1:13">
      <c r="A29" s="4"/>
    </row>
    <row r="30" spans="1:13">
      <c r="A30" s="4"/>
    </row>
    <row r="31" spans="1:13">
      <c r="A31" s="4"/>
    </row>
    <row r="32" spans="1:13">
      <c r="A32" s="4"/>
    </row>
    <row r="33" spans="1:1">
      <c r="A33" s="4"/>
    </row>
    <row r="34" spans="1:1">
      <c r="A34" s="4"/>
    </row>
    <row r="35" spans="1:1">
      <c r="A35" s="4"/>
    </row>
    <row r="36" spans="1:1">
      <c r="A36" s="4"/>
    </row>
    <row r="37" spans="1:1">
      <c r="A37" s="4"/>
    </row>
    <row r="38" spans="1:1">
      <c r="A38" s="4"/>
    </row>
    <row r="39" spans="1:1">
      <c r="A39" s="4"/>
    </row>
    <row r="40" spans="1:1">
      <c r="A40" s="4"/>
    </row>
    <row r="41" spans="1:1">
      <c r="A41" s="4"/>
    </row>
    <row r="42" spans="1:1">
      <c r="A42" s="4"/>
    </row>
    <row r="43" spans="1:1">
      <c r="A43" s="4"/>
    </row>
    <row r="44" spans="1:1">
      <c r="A44" s="4"/>
    </row>
    <row r="45" spans="1:1">
      <c r="A45" s="4"/>
    </row>
    <row r="46" spans="1:1">
      <c r="A46" s="4"/>
    </row>
    <row r="47" spans="1:1">
      <c r="A47" s="4"/>
    </row>
    <row r="48" spans="1:1">
      <c r="A48" s="4"/>
    </row>
    <row r="49" spans="1:1">
      <c r="A49" s="4"/>
    </row>
    <row r="50" spans="1:1">
      <c r="A50" s="4"/>
    </row>
    <row r="51" spans="1:1">
      <c r="A51" s="4"/>
    </row>
    <row r="52" spans="1:1">
      <c r="A52" s="4"/>
    </row>
    <row r="53" spans="1:1">
      <c r="A53" s="4"/>
    </row>
    <row r="54" spans="1:1">
      <c r="A54" s="4"/>
    </row>
    <row r="55" spans="1:1">
      <c r="A55" s="4"/>
    </row>
    <row r="56" spans="1:1">
      <c r="A56" s="4"/>
    </row>
    <row r="57" spans="1:1">
      <c r="A57" s="4"/>
    </row>
    <row r="58" spans="1:1">
      <c r="A58" s="4"/>
    </row>
    <row r="59" spans="1:1">
      <c r="A59" s="4"/>
    </row>
    <row r="60" spans="1:1">
      <c r="A60" s="4"/>
    </row>
    <row r="61" spans="1:1">
      <c r="A61" s="4"/>
    </row>
    <row r="62" spans="1:1">
      <c r="A62" s="4"/>
    </row>
    <row r="63" spans="1:1">
      <c r="A63" s="4"/>
    </row>
    <row r="64" spans="1:1">
      <c r="A64" s="4"/>
    </row>
    <row r="65" spans="1:1">
      <c r="A65" s="4"/>
    </row>
    <row r="66" spans="1:1">
      <c r="A66" s="4"/>
    </row>
    <row r="67" spans="1:1">
      <c r="A67" s="4"/>
    </row>
    <row r="68" spans="1:1">
      <c r="A68" s="4"/>
    </row>
    <row r="69" spans="1:1">
      <c r="A69" s="4"/>
    </row>
    <row r="70" spans="1:1">
      <c r="A70" s="4"/>
    </row>
    <row r="71" spans="1:1">
      <c r="A71" s="4"/>
    </row>
    <row r="72" spans="1:1">
      <c r="A72" s="4"/>
    </row>
    <row r="73" spans="1:1">
      <c r="A73" s="4"/>
    </row>
    <row r="74" spans="1:1">
      <c r="A74" s="4"/>
    </row>
    <row r="75" spans="1:1">
      <c r="A75" s="4"/>
    </row>
    <row r="76" spans="1:1">
      <c r="A76" s="4"/>
    </row>
    <row r="77" spans="1:1">
      <c r="A77" s="4"/>
    </row>
    <row r="78" spans="1:1">
      <c r="A78" s="4"/>
    </row>
    <row r="79" spans="1:1">
      <c r="A79" s="4"/>
    </row>
    <row r="80" spans="1:1">
      <c r="A80" s="4"/>
    </row>
    <row r="81" spans="1:1">
      <c r="A81" s="4"/>
    </row>
    <row r="82" spans="1:1">
      <c r="A82" s="4"/>
    </row>
    <row r="83" spans="1:1">
      <c r="A83" s="4"/>
    </row>
    <row r="84" spans="1:1">
      <c r="A84" s="4"/>
    </row>
    <row r="85" spans="1:1">
      <c r="A85" s="4"/>
    </row>
    <row r="86" spans="1:1">
      <c r="A86" s="4"/>
    </row>
    <row r="87" spans="1:1">
      <c r="A87" s="4"/>
    </row>
    <row r="88" spans="1:1">
      <c r="A88" s="4"/>
    </row>
    <row r="89" spans="1:1">
      <c r="A89" s="4"/>
    </row>
    <row r="90" spans="1:1">
      <c r="A90" s="4"/>
    </row>
    <row r="91" spans="1:1">
      <c r="A91" s="4"/>
    </row>
    <row r="92" spans="1:1">
      <c r="A92" s="4"/>
    </row>
    <row r="93" spans="1:1">
      <c r="A93" s="4"/>
    </row>
    <row r="94" spans="1:1">
      <c r="A94" s="4"/>
    </row>
    <row r="95" spans="1:1">
      <c r="A95" s="4"/>
    </row>
    <row r="96" spans="1:1">
      <c r="A96" s="4"/>
    </row>
    <row r="97" spans="1:1">
      <c r="A97" s="4"/>
    </row>
    <row r="98" spans="1:1">
      <c r="A98" s="4"/>
    </row>
    <row r="99" spans="1:1">
      <c r="A99" s="4"/>
    </row>
    <row r="100" spans="1:1">
      <c r="A100" s="4"/>
    </row>
    <row r="101" spans="1:1">
      <c r="A101" s="4"/>
    </row>
  </sheetData>
  <mergeCells count="3">
    <mergeCell ref="F19:G19"/>
    <mergeCell ref="I19:J19"/>
    <mergeCell ref="L19:M1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57850-650B-450F-8B4D-03971255CF95}">
  <sheetPr>
    <tabColor theme="8"/>
  </sheetPr>
  <dimension ref="A1:M101"/>
  <sheetViews>
    <sheetView workbookViewId="0">
      <selection activeCell="I21" sqref="I21"/>
    </sheetView>
  </sheetViews>
  <sheetFormatPr defaultRowHeight="18.75"/>
  <cols>
    <col min="1" max="1" width="19.5703125" style="80" bestFit="1" customWidth="1"/>
    <col min="2" max="2" width="7.85546875" style="9" customWidth="1"/>
    <col min="3" max="3" width="29.28515625" style="9" customWidth="1"/>
    <col min="4" max="4" width="16.28515625" style="9" customWidth="1"/>
    <col min="5" max="13" width="9.140625" style="9" customWidth="1"/>
    <col min="14" max="16384" width="9.140625" style="9"/>
  </cols>
  <sheetData>
    <row r="1" spans="1:5" ht="21.75" customHeight="1">
      <c r="A1" s="79" t="s">
        <v>153</v>
      </c>
    </row>
    <row r="2" spans="1:5">
      <c r="A2" s="24">
        <v>150.00200000000001</v>
      </c>
    </row>
    <row r="3" spans="1:5">
      <c r="A3" s="80">
        <v>150.01400000000001</v>
      </c>
    </row>
    <row r="4" spans="1:5">
      <c r="A4" s="80">
        <v>150.006</v>
      </c>
    </row>
    <row r="5" spans="1:5">
      <c r="A5" s="80">
        <v>150.001</v>
      </c>
    </row>
    <row r="6" spans="1:5">
      <c r="A6" s="80">
        <v>150.006</v>
      </c>
      <c r="C6" s="36" t="s">
        <v>8</v>
      </c>
      <c r="D6" s="9">
        <v>150</v>
      </c>
    </row>
    <row r="7" spans="1:5">
      <c r="A7" s="80">
        <v>150.017</v>
      </c>
      <c r="C7" s="36" t="s">
        <v>9</v>
      </c>
      <c r="D7" s="9">
        <v>0.01</v>
      </c>
    </row>
    <row r="8" spans="1:5">
      <c r="A8" s="80">
        <v>149.99299999999999</v>
      </c>
      <c r="C8" s="36" t="s">
        <v>13</v>
      </c>
      <c r="D8" s="18">
        <v>0.95</v>
      </c>
    </row>
    <row r="9" spans="1:5">
      <c r="A9" s="80">
        <v>150.00299999999999</v>
      </c>
      <c r="C9" s="36" t="s">
        <v>7</v>
      </c>
      <c r="D9" s="9">
        <f>AVERAGE(A:A)</f>
        <v>150.00194000000008</v>
      </c>
    </row>
    <row r="10" spans="1:5">
      <c r="A10" s="80">
        <v>149.99799999999999</v>
      </c>
      <c r="C10" s="36"/>
    </row>
    <row r="11" spans="1:5">
      <c r="A11" s="80">
        <v>150.00899999999999</v>
      </c>
      <c r="C11" s="36" t="s">
        <v>62</v>
      </c>
      <c r="D11" s="52" t="s">
        <v>158</v>
      </c>
    </row>
    <row r="12" spans="1:5">
      <c r="A12" s="80">
        <v>150.00700000000001</v>
      </c>
      <c r="C12" s="36" t="s">
        <v>50</v>
      </c>
      <c r="D12" s="52" t="s">
        <v>159</v>
      </c>
    </row>
    <row r="13" spans="1:5">
      <c r="A13" s="80">
        <v>149.99600000000001</v>
      </c>
      <c r="C13" s="36"/>
      <c r="D13" s="52"/>
    </row>
    <row r="14" spans="1:5">
      <c r="A14" s="80">
        <v>150.00800000000001</v>
      </c>
      <c r="C14" s="49" t="s">
        <v>10</v>
      </c>
      <c r="D14" s="53">
        <f>(D9-D6)/(D7/SQRT(COUNT(A:A)))</f>
        <v>1.94000000007577</v>
      </c>
    </row>
    <row r="15" spans="1:5">
      <c r="A15" s="80">
        <v>150.01</v>
      </c>
      <c r="C15" s="50" t="s">
        <v>11</v>
      </c>
      <c r="D15" s="54">
        <f>_xlfn.NORM.S.INV(D8)</f>
        <v>1.6448536269514715</v>
      </c>
      <c r="E15" s="65"/>
    </row>
    <row r="16" spans="1:5">
      <c r="A16" s="80">
        <v>149.98699999999999</v>
      </c>
      <c r="C16" s="36"/>
      <c r="D16" s="52"/>
    </row>
    <row r="17" spans="1:13">
      <c r="A17" s="80">
        <v>150.00200000000001</v>
      </c>
      <c r="C17" s="36" t="s">
        <v>14</v>
      </c>
      <c r="D17" s="55" t="str">
        <f>IF(D14&lt;=D15,D11,D12)</f>
        <v>ortalama&gt;150</v>
      </c>
      <c r="E17" s="19"/>
    </row>
    <row r="18" spans="1:13">
      <c r="A18" s="80">
        <v>149.99299999999999</v>
      </c>
    </row>
    <row r="19" spans="1:13">
      <c r="A19" s="80">
        <v>150.001</v>
      </c>
      <c r="F19" s="75" t="s">
        <v>24</v>
      </c>
      <c r="G19" s="75"/>
      <c r="H19" s="59"/>
      <c r="I19" s="76" t="s">
        <v>26</v>
      </c>
      <c r="J19" s="76"/>
      <c r="L19" s="77"/>
      <c r="M19" s="77"/>
    </row>
    <row r="20" spans="1:13">
      <c r="A20" s="80">
        <v>150.02000000000001</v>
      </c>
      <c r="F20" s="57">
        <f>D14</f>
        <v>1.94000000007577</v>
      </c>
      <c r="G20" s="57">
        <f>_xlfn.NORM.S.DIST(F20,FALSE)</f>
        <v>6.0765168945632671E-2</v>
      </c>
      <c r="I20" s="58">
        <f>D15</f>
        <v>1.6448536269514715</v>
      </c>
      <c r="J20" s="58">
        <f>_xlfn.NORM.S.DIST(I20,FALSE)</f>
        <v>0.10313564037537151</v>
      </c>
    </row>
    <row r="21" spans="1:13">
      <c r="A21" s="80">
        <v>150.00800000000001</v>
      </c>
      <c r="F21" s="57">
        <f>D14</f>
        <v>1.94000000007577</v>
      </c>
      <c r="G21" s="57">
        <v>0</v>
      </c>
      <c r="I21" s="58">
        <f>D15</f>
        <v>1.6448536269514715</v>
      </c>
      <c r="J21" s="58">
        <v>0</v>
      </c>
    </row>
    <row r="22" spans="1:13">
      <c r="A22" s="80">
        <v>149.98500000000001</v>
      </c>
    </row>
    <row r="23" spans="1:13">
      <c r="A23" s="80">
        <v>150.00700000000001</v>
      </c>
    </row>
    <row r="24" spans="1:13">
      <c r="A24" s="80">
        <v>149.99100000000001</v>
      </c>
    </row>
    <row r="25" spans="1:13">
      <c r="A25" s="80">
        <v>149.99600000000001</v>
      </c>
    </row>
    <row r="26" spans="1:13">
      <c r="A26" s="80">
        <v>150.01</v>
      </c>
    </row>
    <row r="27" spans="1:13">
      <c r="A27" s="80">
        <v>150.011</v>
      </c>
    </row>
    <row r="28" spans="1:13">
      <c r="A28" s="80">
        <v>149.989</v>
      </c>
    </row>
    <row r="29" spans="1:13">
      <c r="A29" s="80">
        <v>150.00800000000001</v>
      </c>
    </row>
    <row r="30" spans="1:13">
      <c r="A30" s="80">
        <v>150.001</v>
      </c>
    </row>
    <row r="31" spans="1:13">
      <c r="A31" s="80">
        <v>150.01499999999999</v>
      </c>
    </row>
    <row r="32" spans="1:13">
      <c r="A32" s="80">
        <v>149.99799999999999</v>
      </c>
    </row>
    <row r="33" spans="1:1">
      <c r="A33" s="80">
        <v>150.00399999999999</v>
      </c>
    </row>
    <row r="34" spans="1:1">
      <c r="A34" s="80">
        <v>149.98500000000001</v>
      </c>
    </row>
    <row r="35" spans="1:1">
      <c r="A35" s="80">
        <v>150.02099999999999</v>
      </c>
    </row>
    <row r="36" spans="1:1">
      <c r="A36" s="80">
        <v>150.02099999999999</v>
      </c>
    </row>
    <row r="37" spans="1:1">
      <c r="A37" s="80">
        <v>150.017</v>
      </c>
    </row>
    <row r="38" spans="1:1">
      <c r="A38" s="80">
        <v>150.00299999999999</v>
      </c>
    </row>
    <row r="39" spans="1:1">
      <c r="A39" s="80">
        <v>149.97900000000001</v>
      </c>
    </row>
    <row r="40" spans="1:1">
      <c r="A40" s="80">
        <v>149.994</v>
      </c>
    </row>
    <row r="41" spans="1:1">
      <c r="A41" s="80">
        <v>150.01</v>
      </c>
    </row>
    <row r="42" spans="1:1">
      <c r="A42" s="80">
        <v>150.011</v>
      </c>
    </row>
    <row r="43" spans="1:1">
      <c r="A43" s="80">
        <v>150.00299999999999</v>
      </c>
    </row>
    <row r="44" spans="1:1">
      <c r="A44" s="80">
        <v>149.989</v>
      </c>
    </row>
    <row r="45" spans="1:1">
      <c r="A45" s="80">
        <v>150.00200000000001</v>
      </c>
    </row>
    <row r="46" spans="1:1">
      <c r="A46" s="80">
        <v>149.99799999999999</v>
      </c>
    </row>
    <row r="47" spans="1:1">
      <c r="A47" s="80">
        <v>150.005</v>
      </c>
    </row>
    <row r="48" spans="1:1">
      <c r="A48" s="80">
        <v>150.001</v>
      </c>
    </row>
    <row r="49" spans="1:1">
      <c r="A49" s="80">
        <v>150.01599999999999</v>
      </c>
    </row>
    <row r="50" spans="1:1">
      <c r="A50" s="80">
        <v>150.00200000000001</v>
      </c>
    </row>
    <row r="51" spans="1:1">
      <c r="A51" s="80">
        <v>149.99600000000001</v>
      </c>
    </row>
    <row r="52" spans="1:1">
      <c r="A52" s="80">
        <v>150.017</v>
      </c>
    </row>
    <row r="53" spans="1:1">
      <c r="A53" s="80">
        <v>150.00700000000001</v>
      </c>
    </row>
    <row r="54" spans="1:1">
      <c r="A54" s="80">
        <v>150.018</v>
      </c>
    </row>
    <row r="55" spans="1:1">
      <c r="A55" s="80">
        <v>150.00800000000001</v>
      </c>
    </row>
    <row r="56" spans="1:1">
      <c r="A56" s="80">
        <v>149.97999999999999</v>
      </c>
    </row>
    <row r="57" spans="1:1">
      <c r="A57" s="80">
        <v>150.001</v>
      </c>
    </row>
    <row r="58" spans="1:1">
      <c r="A58" s="80">
        <v>150.006</v>
      </c>
    </row>
    <row r="59" spans="1:1">
      <c r="A59" s="80">
        <v>150.017</v>
      </c>
    </row>
    <row r="60" spans="1:1">
      <c r="A60" s="80">
        <v>149.99299999999999</v>
      </c>
    </row>
    <row r="61" spans="1:1">
      <c r="A61" s="80">
        <v>150.00299999999999</v>
      </c>
    </row>
    <row r="62" spans="1:1">
      <c r="A62" s="80">
        <v>149.98599999999999</v>
      </c>
    </row>
    <row r="63" spans="1:1">
      <c r="A63" s="80">
        <v>150.01900000000001</v>
      </c>
    </row>
    <row r="64" spans="1:1">
      <c r="A64" s="80">
        <v>149.97800000000001</v>
      </c>
    </row>
    <row r="65" spans="1:1">
      <c r="A65" s="80">
        <v>150.00299999999999</v>
      </c>
    </row>
    <row r="66" spans="1:1">
      <c r="A66" s="80">
        <v>150.012</v>
      </c>
    </row>
    <row r="67" spans="1:1">
      <c r="A67" s="80">
        <v>149.98599999999999</v>
      </c>
    </row>
    <row r="68" spans="1:1">
      <c r="A68" s="80">
        <v>150.00700000000001</v>
      </c>
    </row>
    <row r="69" spans="1:1">
      <c r="A69" s="80">
        <v>150.00299999999999</v>
      </c>
    </row>
    <row r="70" spans="1:1">
      <c r="A70" s="80">
        <v>150.001</v>
      </c>
    </row>
    <row r="71" spans="1:1">
      <c r="A71" s="80">
        <v>150.02099999999999</v>
      </c>
    </row>
    <row r="72" spans="1:1">
      <c r="A72" s="80">
        <v>150.00899999999999</v>
      </c>
    </row>
    <row r="73" spans="1:1">
      <c r="A73" s="80">
        <v>150.01300000000001</v>
      </c>
    </row>
    <row r="74" spans="1:1">
      <c r="A74" s="80">
        <v>149.99299999999999</v>
      </c>
    </row>
    <row r="75" spans="1:1">
      <c r="A75" s="80">
        <v>150.00399999999999</v>
      </c>
    </row>
    <row r="76" spans="1:1">
      <c r="A76" s="80">
        <v>150.001</v>
      </c>
    </row>
    <row r="77" spans="1:1">
      <c r="A77" s="80">
        <v>149.98699999999999</v>
      </c>
    </row>
    <row r="78" spans="1:1">
      <c r="A78" s="80">
        <v>150.00200000000001</v>
      </c>
    </row>
    <row r="79" spans="1:1">
      <c r="A79" s="80">
        <v>150.01900000000001</v>
      </c>
    </row>
    <row r="80" spans="1:1">
      <c r="A80" s="80">
        <v>150.012</v>
      </c>
    </row>
    <row r="81" spans="1:1">
      <c r="A81" s="80">
        <v>150.01</v>
      </c>
    </row>
    <row r="82" spans="1:1">
      <c r="A82" s="81">
        <v>149.995</v>
      </c>
    </row>
    <row r="83" spans="1:1">
      <c r="A83" s="80">
        <v>149.99700000000001</v>
      </c>
    </row>
    <row r="84" spans="1:1">
      <c r="A84" s="80">
        <v>149.99199999999999</v>
      </c>
    </row>
    <row r="85" spans="1:1">
      <c r="A85" s="80">
        <v>150.00700000000001</v>
      </c>
    </row>
    <row r="86" spans="1:1">
      <c r="A86" s="80">
        <v>149.98099999999999</v>
      </c>
    </row>
    <row r="87" spans="1:1">
      <c r="A87" s="80">
        <v>150.00200000000001</v>
      </c>
    </row>
    <row r="88" spans="1:1">
      <c r="A88" s="80">
        <v>150.01</v>
      </c>
    </row>
    <row r="89" spans="1:1">
      <c r="A89" s="80">
        <v>149.98099999999999</v>
      </c>
    </row>
    <row r="90" spans="1:1">
      <c r="A90" s="80">
        <v>149.98099999999999</v>
      </c>
    </row>
    <row r="91" spans="1:1">
      <c r="A91" s="80">
        <v>149.995</v>
      </c>
    </row>
    <row r="92" spans="1:1">
      <c r="A92" s="80">
        <v>150.00700000000001</v>
      </c>
    </row>
    <row r="93" spans="1:1">
      <c r="A93" s="80">
        <v>150.01300000000001</v>
      </c>
    </row>
    <row r="94" spans="1:1">
      <c r="A94" s="80">
        <v>149.98599999999999</v>
      </c>
    </row>
    <row r="95" spans="1:1">
      <c r="A95" s="80">
        <v>150.005</v>
      </c>
    </row>
    <row r="96" spans="1:1">
      <c r="A96" s="80">
        <v>149.99199999999999</v>
      </c>
    </row>
    <row r="97" spans="1:1">
      <c r="A97" s="80">
        <v>150.00299999999999</v>
      </c>
    </row>
    <row r="98" spans="1:1">
      <c r="A98" s="80">
        <v>149.999</v>
      </c>
    </row>
    <row r="99" spans="1:1">
      <c r="A99" s="80">
        <v>149.98400000000001</v>
      </c>
    </row>
    <row r="100" spans="1:1">
      <c r="A100" s="80">
        <v>149.99600000000001</v>
      </c>
    </row>
    <row r="101" spans="1:1">
      <c r="A101" s="80">
        <v>150.00299999999999</v>
      </c>
    </row>
  </sheetData>
  <mergeCells count="3">
    <mergeCell ref="F19:G19"/>
    <mergeCell ref="I19:J19"/>
    <mergeCell ref="L19:M19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4C439-DCD5-408D-99DE-AD6DAA59A563}">
  <sheetPr>
    <tabColor rgb="FFFF942C"/>
  </sheetPr>
  <dimension ref="A1:R83"/>
  <sheetViews>
    <sheetView workbookViewId="0">
      <selection activeCell="A10" sqref="A10"/>
    </sheetView>
  </sheetViews>
  <sheetFormatPr defaultRowHeight="18.75"/>
  <cols>
    <col min="1" max="1" width="13.7109375" style="3" customWidth="1"/>
    <col min="2" max="2" width="7.7109375" style="9" customWidth="1"/>
    <col min="3" max="3" width="29.28515625" style="9" customWidth="1"/>
    <col min="4" max="4" width="14.140625" style="9" customWidth="1"/>
    <col min="5" max="6" width="9.140625" style="9" customWidth="1"/>
    <col min="7" max="7" width="3.7109375" style="9" customWidth="1"/>
    <col min="8" max="15" width="9.140625" style="9" customWidth="1"/>
    <col min="16" max="16" width="9.140625" style="9"/>
    <col min="17" max="18" width="9.140625" style="6"/>
    <col min="19" max="16384" width="9.140625" style="9"/>
  </cols>
  <sheetData>
    <row r="1" spans="1:18" ht="22.5" customHeight="1">
      <c r="A1" s="73" t="s">
        <v>152</v>
      </c>
      <c r="Q1" s="6" t="s">
        <v>28</v>
      </c>
      <c r="R1" s="6" t="str">
        <f>"f (t) - "&amp;COUNT(A:A)-1&amp;"df"</f>
        <v>f (t) - 6df</v>
      </c>
    </row>
    <row r="2" spans="1:18">
      <c r="A2" s="66">
        <v>14.96</v>
      </c>
      <c r="Q2" s="6">
        <v>-4</v>
      </c>
      <c r="R2" s="6">
        <f>_xlfn.T.DIST(Q2,COUNT(A:A)-1,FALSE)</f>
        <v>4.0545778608199745E-3</v>
      </c>
    </row>
    <row r="3" spans="1:18">
      <c r="A3" s="4">
        <v>14.981999999999999</v>
      </c>
      <c r="Q3" s="6">
        <v>-3.8</v>
      </c>
      <c r="R3" s="6">
        <f t="shared" ref="R3:R42" si="0">_xlfn.T.DIST(Q3,COUNT(A:A)-1,FALSE)</f>
        <v>5.2449567027362688E-3</v>
      </c>
    </row>
    <row r="4" spans="1:18">
      <c r="A4" s="4">
        <v>14.945</v>
      </c>
      <c r="Q4" s="6">
        <v>-3.6</v>
      </c>
      <c r="R4" s="6">
        <f t="shared" si="0"/>
        <v>6.8232433725721872E-3</v>
      </c>
    </row>
    <row r="5" spans="1:18">
      <c r="A5" s="4">
        <v>15.002000000000001</v>
      </c>
      <c r="Q5" s="6">
        <v>-3.4</v>
      </c>
      <c r="R5" s="6">
        <f t="shared" si="0"/>
        <v>8.9246097998422879E-3</v>
      </c>
    </row>
    <row r="6" spans="1:18">
      <c r="A6" s="4">
        <v>14.952</v>
      </c>
      <c r="Q6" s="6">
        <v>-3.2</v>
      </c>
      <c r="R6" s="6">
        <f t="shared" si="0"/>
        <v>1.1732050950381833E-2</v>
      </c>
    </row>
    <row r="7" spans="1:18">
      <c r="A7" s="4">
        <v>15.016999999999999</v>
      </c>
      <c r="C7" s="36" t="s">
        <v>8</v>
      </c>
      <c r="D7" s="9">
        <v>15</v>
      </c>
      <c r="Q7" s="6">
        <v>-3</v>
      </c>
      <c r="R7" s="6">
        <f t="shared" si="0"/>
        <v>1.5491933384829664E-2</v>
      </c>
    </row>
    <row r="8" spans="1:18">
      <c r="A8" s="4">
        <v>14.942</v>
      </c>
      <c r="C8" s="36" t="s">
        <v>13</v>
      </c>
      <c r="D8" s="18">
        <v>0.95</v>
      </c>
      <c r="Q8" s="6">
        <v>-2.8</v>
      </c>
      <c r="R8" s="6">
        <f t="shared" si="0"/>
        <v>2.0532825303762353E-2</v>
      </c>
    </row>
    <row r="9" spans="1:18">
      <c r="A9" s="4"/>
      <c r="C9" s="36" t="s">
        <v>7</v>
      </c>
      <c r="D9" s="22">
        <f>AVERAGE(A:A)</f>
        <v>14.971428571428573</v>
      </c>
      <c r="Q9" s="6">
        <v>-2.6</v>
      </c>
      <c r="R9" s="6">
        <f t="shared" si="0"/>
        <v>2.728648958835312E-2</v>
      </c>
    </row>
    <row r="10" spans="1:18">
      <c r="A10" s="4"/>
      <c r="C10" s="36" t="s">
        <v>27</v>
      </c>
      <c r="D10" s="21">
        <f>_xlfn.STDEV.S(A:A)</f>
        <v>2.9427068847446735E-2</v>
      </c>
      <c r="Q10" s="6">
        <v>-2.4</v>
      </c>
      <c r="R10" s="6">
        <f t="shared" si="0"/>
        <v>3.6307755438038727E-2</v>
      </c>
    </row>
    <row r="11" spans="1:18">
      <c r="A11" s="4"/>
      <c r="C11" s="36"/>
      <c r="Q11" s="6">
        <v>-2.2000000000000002</v>
      </c>
      <c r="R11" s="6">
        <f t="shared" si="0"/>
        <v>4.8286145626861149E-2</v>
      </c>
    </row>
    <row r="12" spans="1:18">
      <c r="A12" s="4"/>
      <c r="C12" s="36" t="s">
        <v>49</v>
      </c>
      <c r="D12" s="52" t="s">
        <v>132</v>
      </c>
      <c r="Q12" s="6">
        <v>-2</v>
      </c>
      <c r="R12" s="6">
        <f t="shared" si="0"/>
        <v>6.4036122618409685E-2</v>
      </c>
    </row>
    <row r="13" spans="1:18">
      <c r="A13" s="4"/>
      <c r="C13" s="36" t="s">
        <v>63</v>
      </c>
      <c r="D13" s="52" t="s">
        <v>133</v>
      </c>
      <c r="Q13" s="6">
        <v>-1.8</v>
      </c>
      <c r="R13" s="6">
        <f t="shared" si="0"/>
        <v>8.444484216157204E-2</v>
      </c>
    </row>
    <row r="14" spans="1:18">
      <c r="A14" s="4"/>
      <c r="C14" s="36"/>
      <c r="Q14" s="6">
        <v>-1.6</v>
      </c>
      <c r="R14" s="6">
        <f t="shared" si="0"/>
        <v>0.11034860598905882</v>
      </c>
    </row>
    <row r="15" spans="1:18">
      <c r="A15" s="4"/>
      <c r="C15" s="49" t="s">
        <v>76</v>
      </c>
      <c r="D15" s="56">
        <f>(D9-D7)/(D10/SQRT(COUNT(A:A)))</f>
        <v>-2.5688217536623381</v>
      </c>
      <c r="Q15" s="6">
        <v>-1.4</v>
      </c>
      <c r="R15" s="6">
        <f t="shared" si="0"/>
        <v>0.14230799192559396</v>
      </c>
    </row>
    <row r="16" spans="1:18">
      <c r="A16" s="4"/>
      <c r="C16" s="50" t="s">
        <v>77</v>
      </c>
      <c r="D16" s="54">
        <f>_xlfn.T.INV((1-D8)/2,COUNT(A:A)-1)</f>
        <v>-2.4469118511449688</v>
      </c>
      <c r="E16" s="51" t="s">
        <v>12</v>
      </c>
      <c r="F16" s="47">
        <f>_xlfn.T.INV(1-(1-D8)/2,COUNT(A:A)-1)</f>
        <v>2.4469118511449688</v>
      </c>
      <c r="Q16" s="6">
        <v>-1.2</v>
      </c>
      <c r="R16" s="6">
        <f t="shared" si="0"/>
        <v>0.18026846186311341</v>
      </c>
    </row>
    <row r="17" spans="1:18">
      <c r="A17" s="4"/>
      <c r="C17" s="36"/>
      <c r="Q17" s="6">
        <v>-1</v>
      </c>
      <c r="R17" s="6">
        <f t="shared" si="0"/>
        <v>0.22314229091652624</v>
      </c>
    </row>
    <row r="18" spans="1:18">
      <c r="A18" s="4"/>
      <c r="C18" s="36" t="s">
        <v>14</v>
      </c>
      <c r="D18" s="55" t="str">
        <f>IF(AND(D15&gt;=D16,D15&lt;=F16),D12,D13)</f>
        <v>ortalama≠15</v>
      </c>
      <c r="E18" s="55"/>
      <c r="F18" s="55"/>
      <c r="Q18" s="6">
        <v>-0.8</v>
      </c>
      <c r="R18" s="6">
        <f t="shared" si="0"/>
        <v>0.26843352209199994</v>
      </c>
    </row>
    <row r="19" spans="1:18">
      <c r="A19" s="4"/>
      <c r="Q19" s="6">
        <v>-0.6</v>
      </c>
      <c r="R19" s="6">
        <f t="shared" si="0"/>
        <v>0.31212253303513976</v>
      </c>
    </row>
    <row r="20" spans="1:18">
      <c r="A20" s="4"/>
      <c r="H20" s="75" t="s">
        <v>24</v>
      </c>
      <c r="I20" s="75"/>
      <c r="J20" s="36"/>
      <c r="K20" s="76" t="s">
        <v>25</v>
      </c>
      <c r="L20" s="76"/>
      <c r="M20" s="36"/>
      <c r="N20" s="76" t="s">
        <v>26</v>
      </c>
      <c r="O20" s="76"/>
      <c r="Q20" s="6">
        <v>-0.4</v>
      </c>
      <c r="R20" s="6">
        <f t="shared" si="0"/>
        <v>0.34905393231589432</v>
      </c>
    </row>
    <row r="21" spans="1:18">
      <c r="A21" s="4"/>
      <c r="H21" s="57">
        <f>D15</f>
        <v>-2.5688217536623381</v>
      </c>
      <c r="I21" s="57">
        <f>_xlfn.T.DIST(H21,3,FALSE)</f>
        <v>3.590244529051892E-2</v>
      </c>
      <c r="K21" s="58">
        <f>D16</f>
        <v>-2.4469118511449688</v>
      </c>
      <c r="L21" s="58">
        <f>_xlfn.T.DIST(K21,3,FALSE)</f>
        <v>4.095397179790982E-2</v>
      </c>
      <c r="N21" s="58">
        <f>F16</f>
        <v>2.4469118511449688</v>
      </c>
      <c r="O21" s="58">
        <f>_xlfn.T.DIST(N21,3,FALSE)</f>
        <v>4.095397179790982E-2</v>
      </c>
      <c r="Q21" s="6">
        <v>-0.2</v>
      </c>
      <c r="R21" s="6">
        <f t="shared" si="0"/>
        <v>0.37393467774165567</v>
      </c>
    </row>
    <row r="22" spans="1:18">
      <c r="A22" s="4"/>
      <c r="H22" s="57">
        <f>D15</f>
        <v>-2.5688217536623381</v>
      </c>
      <c r="I22" s="57">
        <v>0</v>
      </c>
      <c r="K22" s="58">
        <f>D16</f>
        <v>-2.4469118511449688</v>
      </c>
      <c r="L22" s="58">
        <v>0</v>
      </c>
      <c r="N22" s="58">
        <f>F16</f>
        <v>2.4469118511449688</v>
      </c>
      <c r="O22" s="58">
        <v>0</v>
      </c>
      <c r="Q22" s="6">
        <v>0</v>
      </c>
      <c r="R22" s="6">
        <f t="shared" si="0"/>
        <v>0.38273277230987157</v>
      </c>
    </row>
    <row r="23" spans="1:18">
      <c r="A23" s="4"/>
      <c r="Q23" s="6">
        <v>0.2</v>
      </c>
      <c r="R23" s="6">
        <f t="shared" si="0"/>
        <v>0.37393467774165567</v>
      </c>
    </row>
    <row r="24" spans="1:18">
      <c r="A24" s="4"/>
      <c r="Q24" s="6">
        <v>0.4</v>
      </c>
      <c r="R24" s="6">
        <f t="shared" si="0"/>
        <v>0.34905393231589432</v>
      </c>
    </row>
    <row r="25" spans="1:18">
      <c r="A25" s="4"/>
      <c r="Q25" s="6">
        <v>0.6</v>
      </c>
      <c r="R25" s="6">
        <f t="shared" si="0"/>
        <v>0.31212253303513976</v>
      </c>
    </row>
    <row r="26" spans="1:18">
      <c r="A26" s="4"/>
      <c r="Q26" s="6">
        <v>0.8</v>
      </c>
      <c r="R26" s="6">
        <f t="shared" si="0"/>
        <v>0.26843352209199994</v>
      </c>
    </row>
    <row r="27" spans="1:18">
      <c r="A27" s="4"/>
      <c r="Q27" s="6">
        <v>1</v>
      </c>
      <c r="R27" s="6">
        <f t="shared" si="0"/>
        <v>0.22314229091652624</v>
      </c>
    </row>
    <row r="28" spans="1:18">
      <c r="A28" s="4"/>
      <c r="Q28" s="6">
        <v>1.2</v>
      </c>
      <c r="R28" s="6">
        <f t="shared" si="0"/>
        <v>0.18026846186311341</v>
      </c>
    </row>
    <row r="29" spans="1:18">
      <c r="A29" s="4"/>
      <c r="Q29" s="6">
        <v>1.4</v>
      </c>
      <c r="R29" s="6">
        <f t="shared" si="0"/>
        <v>0.14230799192559396</v>
      </c>
    </row>
    <row r="30" spans="1:18">
      <c r="A30" s="4"/>
      <c r="Q30" s="6">
        <v>1.6</v>
      </c>
      <c r="R30" s="6">
        <f t="shared" si="0"/>
        <v>0.11034860598905882</v>
      </c>
    </row>
    <row r="31" spans="1:18">
      <c r="A31" s="4"/>
      <c r="Q31" s="6">
        <v>1.8</v>
      </c>
      <c r="R31" s="6">
        <f t="shared" si="0"/>
        <v>8.444484216157204E-2</v>
      </c>
    </row>
    <row r="32" spans="1:18">
      <c r="A32" s="4"/>
      <c r="Q32" s="6">
        <v>2</v>
      </c>
      <c r="R32" s="6">
        <f t="shared" si="0"/>
        <v>6.4036122618409685E-2</v>
      </c>
    </row>
    <row r="33" spans="1:18">
      <c r="A33" s="4"/>
      <c r="Q33" s="6">
        <v>2.2000000000000002</v>
      </c>
      <c r="R33" s="6">
        <f t="shared" si="0"/>
        <v>4.8286145626861149E-2</v>
      </c>
    </row>
    <row r="34" spans="1:18">
      <c r="A34" s="4"/>
      <c r="Q34" s="6">
        <v>2.4</v>
      </c>
      <c r="R34" s="6">
        <f t="shared" si="0"/>
        <v>3.6307755438038727E-2</v>
      </c>
    </row>
    <row r="35" spans="1:18">
      <c r="A35" s="4"/>
      <c r="Q35" s="6">
        <v>2.6</v>
      </c>
      <c r="R35" s="6">
        <f t="shared" si="0"/>
        <v>2.728648958835312E-2</v>
      </c>
    </row>
    <row r="36" spans="1:18">
      <c r="A36" s="4"/>
      <c r="Q36" s="6">
        <v>2.80000000000001</v>
      </c>
      <c r="R36" s="6">
        <f t="shared" si="0"/>
        <v>2.0532825303762076E-2</v>
      </c>
    </row>
    <row r="37" spans="1:18">
      <c r="A37" s="4"/>
      <c r="Q37" s="6">
        <v>3.0000000000000102</v>
      </c>
      <c r="R37" s="6">
        <f t="shared" si="0"/>
        <v>1.5491933384829456E-2</v>
      </c>
    </row>
    <row r="38" spans="1:18">
      <c r="A38" s="4"/>
      <c r="Q38" s="6">
        <v>3.2000000000000099</v>
      </c>
      <c r="R38" s="6">
        <f t="shared" si="0"/>
        <v>1.1732050950381673E-2</v>
      </c>
    </row>
    <row r="39" spans="1:18">
      <c r="A39" s="4"/>
      <c r="Q39" s="6">
        <v>3.4000000000000101</v>
      </c>
      <c r="R39" s="6">
        <f t="shared" si="0"/>
        <v>8.9246097998421647E-3</v>
      </c>
    </row>
    <row r="40" spans="1:18">
      <c r="A40" s="4"/>
      <c r="Q40" s="6">
        <v>3.6000000000000099</v>
      </c>
      <c r="R40" s="6">
        <f t="shared" si="0"/>
        <v>6.8232433725720987E-3</v>
      </c>
    </row>
    <row r="41" spans="1:18">
      <c r="A41" s="4"/>
      <c r="Q41" s="6">
        <v>3.80000000000001</v>
      </c>
      <c r="R41" s="6">
        <f t="shared" si="0"/>
        <v>5.2449567027361994E-3</v>
      </c>
    </row>
    <row r="42" spans="1:18">
      <c r="A42" s="4"/>
      <c r="Q42" s="6">
        <v>4.0000000000000098</v>
      </c>
      <c r="R42" s="6">
        <f t="shared" si="0"/>
        <v>4.0545778608199242E-3</v>
      </c>
    </row>
    <row r="43" spans="1:18">
      <c r="A43" s="4"/>
    </row>
    <row r="44" spans="1:18">
      <c r="A44" s="4"/>
    </row>
    <row r="45" spans="1:18">
      <c r="A45" s="4"/>
    </row>
    <row r="46" spans="1:18">
      <c r="A46" s="4"/>
    </row>
    <row r="47" spans="1:18">
      <c r="A47" s="4"/>
    </row>
    <row r="48" spans="1:18">
      <c r="A48" s="4"/>
    </row>
    <row r="49" spans="1:1">
      <c r="A49" s="4"/>
    </row>
    <row r="50" spans="1:1">
      <c r="A50" s="4"/>
    </row>
    <row r="51" spans="1:1">
      <c r="A51" s="4"/>
    </row>
    <row r="52" spans="1:1">
      <c r="A52" s="4"/>
    </row>
    <row r="53" spans="1:1">
      <c r="A53" s="4"/>
    </row>
    <row r="54" spans="1:1">
      <c r="A54" s="4"/>
    </row>
    <row r="55" spans="1:1">
      <c r="A55" s="4"/>
    </row>
    <row r="56" spans="1:1">
      <c r="A56" s="4"/>
    </row>
    <row r="57" spans="1:1">
      <c r="A57" s="4"/>
    </row>
    <row r="58" spans="1:1">
      <c r="A58" s="4"/>
    </row>
    <row r="59" spans="1:1">
      <c r="A59" s="4"/>
    </row>
    <row r="60" spans="1:1">
      <c r="A60" s="4"/>
    </row>
    <row r="61" spans="1:1">
      <c r="A61" s="4"/>
    </row>
    <row r="62" spans="1:1">
      <c r="A62" s="4"/>
    </row>
    <row r="63" spans="1:1">
      <c r="A63" s="4"/>
    </row>
    <row r="64" spans="1:1">
      <c r="A64" s="4"/>
    </row>
    <row r="65" spans="1:1">
      <c r="A65" s="4"/>
    </row>
    <row r="66" spans="1:1">
      <c r="A66" s="4"/>
    </row>
    <row r="67" spans="1:1">
      <c r="A67" s="4"/>
    </row>
    <row r="68" spans="1:1">
      <c r="A68" s="4"/>
    </row>
    <row r="69" spans="1:1">
      <c r="A69" s="4"/>
    </row>
    <row r="70" spans="1:1">
      <c r="A70" s="4"/>
    </row>
    <row r="71" spans="1:1">
      <c r="A71" s="4"/>
    </row>
    <row r="72" spans="1:1">
      <c r="A72" s="4"/>
    </row>
    <row r="73" spans="1:1">
      <c r="A73" s="4"/>
    </row>
    <row r="74" spans="1:1">
      <c r="A74" s="4"/>
    </row>
    <row r="75" spans="1:1">
      <c r="A75" s="4"/>
    </row>
    <row r="76" spans="1:1">
      <c r="A76" s="4"/>
    </row>
    <row r="77" spans="1:1">
      <c r="A77" s="4"/>
    </row>
    <row r="78" spans="1:1" ht="15">
      <c r="A78" s="9"/>
    </row>
    <row r="79" spans="1:1" ht="15">
      <c r="A79" s="9"/>
    </row>
    <row r="80" spans="1:1">
      <c r="A80" s="4"/>
    </row>
    <row r="81" spans="1:1">
      <c r="A81" s="4"/>
    </row>
    <row r="82" spans="1:1">
      <c r="A82" s="4"/>
    </row>
    <row r="83" spans="1:1">
      <c r="A83" s="4"/>
    </row>
  </sheetData>
  <mergeCells count="3">
    <mergeCell ref="H20:I20"/>
    <mergeCell ref="K20:L20"/>
    <mergeCell ref="N20:O20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1B26B-2E39-4ABF-BDE9-E2B2874D809E}">
  <sheetPr>
    <tabColor theme="8"/>
  </sheetPr>
  <dimension ref="A1:R79"/>
  <sheetViews>
    <sheetView workbookViewId="0">
      <selection activeCell="P14" sqref="P14"/>
    </sheetView>
  </sheetViews>
  <sheetFormatPr defaultRowHeight="18.75"/>
  <cols>
    <col min="1" max="1" width="19.5703125" style="80" bestFit="1" customWidth="1"/>
    <col min="2" max="2" width="7.7109375" style="9" customWidth="1"/>
    <col min="3" max="3" width="29.28515625" style="9" customWidth="1"/>
    <col min="4" max="4" width="14.140625" style="9" customWidth="1"/>
    <col min="5" max="6" width="9.140625" style="9" customWidth="1"/>
    <col min="7" max="7" width="3.7109375" style="9" customWidth="1"/>
    <col min="8" max="15" width="9.140625" style="9" customWidth="1"/>
    <col min="16" max="16" width="9.140625" style="9"/>
    <col min="17" max="18" width="9.140625" style="6"/>
    <col min="19" max="16384" width="9.140625" style="9"/>
  </cols>
  <sheetData>
    <row r="1" spans="1:18" ht="22.5" customHeight="1">
      <c r="A1" s="79" t="s">
        <v>153</v>
      </c>
      <c r="Q1" s="6" t="s">
        <v>28</v>
      </c>
      <c r="R1" s="6" t="str">
        <f>"f (t) - "&amp;COUNT(A:A)-1&amp;"df"</f>
        <v>f (t) - 3df</v>
      </c>
    </row>
    <row r="2" spans="1:18">
      <c r="A2" s="24">
        <v>149.99600000000001</v>
      </c>
      <c r="Q2" s="6">
        <v>-4</v>
      </c>
      <c r="R2" s="6">
        <f>_xlfn.T.DIST(Q2,COUNT(A:A)-1,FALSE)</f>
        <v>9.1633611427444726E-3</v>
      </c>
    </row>
    <row r="3" spans="1:18">
      <c r="A3" s="80">
        <v>149.96199999999999</v>
      </c>
      <c r="Q3" s="6">
        <v>-3.8</v>
      </c>
      <c r="R3" s="6">
        <f t="shared" ref="R3:R42" si="0">_xlfn.T.DIST(Q3,COUNT(A:A)-1,FALSE)</f>
        <v>1.0875996116865797E-2</v>
      </c>
    </row>
    <row r="4" spans="1:18">
      <c r="A4" s="80">
        <v>149.994</v>
      </c>
      <c r="Q4" s="6">
        <v>-3.6</v>
      </c>
      <c r="R4" s="6">
        <f t="shared" si="0"/>
        <v>1.2986622934728548E-2</v>
      </c>
    </row>
    <row r="5" spans="1:18">
      <c r="A5" s="80">
        <v>150.00899999999999</v>
      </c>
      <c r="Q5" s="6">
        <v>-3.4</v>
      </c>
      <c r="R5" s="6">
        <f t="shared" si="0"/>
        <v>1.5604119051380573E-2</v>
      </c>
    </row>
    <row r="6" spans="1:18">
      <c r="Q6" s="6">
        <v>-3.2</v>
      </c>
      <c r="R6" s="6">
        <f t="shared" si="0"/>
        <v>1.887061415861228E-2</v>
      </c>
    </row>
    <row r="7" spans="1:18">
      <c r="C7" s="36" t="s">
        <v>8</v>
      </c>
      <c r="D7" s="9">
        <v>150</v>
      </c>
      <c r="Q7" s="6">
        <v>-3</v>
      </c>
      <c r="R7" s="6">
        <f t="shared" si="0"/>
        <v>2.2972037309241342E-2</v>
      </c>
    </row>
    <row r="8" spans="1:18">
      <c r="C8" s="36" t="s">
        <v>13</v>
      </c>
      <c r="D8" s="18">
        <v>0.95</v>
      </c>
      <c r="Q8" s="6">
        <v>-2.8</v>
      </c>
      <c r="R8" s="6">
        <f t="shared" si="0"/>
        <v>2.81516231782209E-2</v>
      </c>
    </row>
    <row r="9" spans="1:18">
      <c r="C9" s="36" t="s">
        <v>7</v>
      </c>
      <c r="D9" s="22">
        <f>AVERAGE(A:A)</f>
        <v>149.99025</v>
      </c>
      <c r="Q9" s="6">
        <v>-2.6</v>
      </c>
      <c r="R9" s="6">
        <f t="shared" si="0"/>
        <v>3.4726608402172142E-2</v>
      </c>
    </row>
    <row r="10" spans="1:18">
      <c r="C10" s="36" t="s">
        <v>27</v>
      </c>
      <c r="D10" s="21">
        <f>_xlfn.STDEV.S(A:A)</f>
        <v>1.997289830412036E-2</v>
      </c>
      <c r="Q10" s="6">
        <v>-2.4</v>
      </c>
      <c r="R10" s="6">
        <f t="shared" si="0"/>
        <v>4.3107594875663999E-2</v>
      </c>
    </row>
    <row r="11" spans="1:18">
      <c r="C11" s="36"/>
      <c r="Q11" s="6">
        <v>-2.2000000000000002</v>
      </c>
      <c r="R11" s="6">
        <f t="shared" si="0"/>
        <v>5.3818288156802389E-2</v>
      </c>
    </row>
    <row r="12" spans="1:18">
      <c r="C12" s="36" t="s">
        <v>49</v>
      </c>
      <c r="D12" s="52" t="s">
        <v>154</v>
      </c>
      <c r="Q12" s="6">
        <v>-2</v>
      </c>
      <c r="R12" s="6">
        <f t="shared" si="0"/>
        <v>6.7509660663892967E-2</v>
      </c>
    </row>
    <row r="13" spans="1:18">
      <c r="C13" s="36" t="s">
        <v>63</v>
      </c>
      <c r="D13" s="52" t="s">
        <v>155</v>
      </c>
      <c r="Q13" s="6">
        <v>-1.8</v>
      </c>
      <c r="R13" s="6">
        <f t="shared" si="0"/>
        <v>8.4955759279738682E-2</v>
      </c>
    </row>
    <row r="14" spans="1:18">
      <c r="C14" s="36"/>
      <c r="Q14" s="6">
        <v>-1.6</v>
      </c>
      <c r="R14" s="6">
        <f t="shared" si="0"/>
        <v>0.10700705749349003</v>
      </c>
    </row>
    <row r="15" spans="1:18">
      <c r="C15" s="49" t="s">
        <v>76</v>
      </c>
      <c r="D15" s="56">
        <f>(D9-D7)/(D10/SQRT(COUNT(A:A)))</f>
        <v>-0.97632300045160847</v>
      </c>
      <c r="Q15" s="6">
        <v>-1.4</v>
      </c>
      <c r="R15" s="6">
        <f t="shared" si="0"/>
        <v>0.13446171682048136</v>
      </c>
    </row>
    <row r="16" spans="1:18">
      <c r="C16" s="50" t="s">
        <v>77</v>
      </c>
      <c r="D16" s="54">
        <f>_xlfn.T.INV((1-D8)/2,COUNT(A:A)-1)</f>
        <v>-3.1824463052837078</v>
      </c>
      <c r="E16" s="51" t="s">
        <v>12</v>
      </c>
      <c r="F16" s="47">
        <f>_xlfn.T.INV(1-(1-D8)/2,COUNT(A:A)-1)</f>
        <v>3.1824463052837078</v>
      </c>
      <c r="Q16" s="6">
        <v>-1.2</v>
      </c>
      <c r="R16" s="6">
        <f t="shared" si="0"/>
        <v>0.16780158735749706</v>
      </c>
    </row>
    <row r="17" spans="3:18">
      <c r="C17" s="36"/>
      <c r="Q17" s="6">
        <v>-1</v>
      </c>
      <c r="R17" s="6">
        <f t="shared" si="0"/>
        <v>0.20674833578317209</v>
      </c>
    </row>
    <row r="18" spans="3:18">
      <c r="C18" s="36" t="s">
        <v>14</v>
      </c>
      <c r="D18" s="55" t="str">
        <f>IF(AND(D15&gt;=D16,D15&lt;=F16),D12,D13)</f>
        <v>ortalama=150</v>
      </c>
      <c r="E18" s="55"/>
      <c r="F18" s="55"/>
      <c r="Q18" s="6">
        <v>-0.8</v>
      </c>
      <c r="R18" s="6">
        <f t="shared" si="0"/>
        <v>0.2496659048220892</v>
      </c>
    </row>
    <row r="19" spans="3:18">
      <c r="Q19" s="6">
        <v>-0.6</v>
      </c>
      <c r="R19" s="6">
        <f t="shared" si="0"/>
        <v>0.29301067996481306</v>
      </c>
    </row>
    <row r="20" spans="3:18">
      <c r="H20" s="75" t="s">
        <v>24</v>
      </c>
      <c r="I20" s="75"/>
      <c r="J20" s="36"/>
      <c r="K20" s="76" t="s">
        <v>25</v>
      </c>
      <c r="L20" s="76"/>
      <c r="M20" s="36"/>
      <c r="N20" s="76" t="s">
        <v>26</v>
      </c>
      <c r="O20" s="76"/>
      <c r="Q20" s="6">
        <v>-0.4</v>
      </c>
      <c r="R20" s="6">
        <f t="shared" si="0"/>
        <v>0.33127437234925833</v>
      </c>
    </row>
    <row r="21" spans="3:18">
      <c r="H21" s="57">
        <f>D15</f>
        <v>-0.97632300045160847</v>
      </c>
      <c r="I21" s="57">
        <f>_xlfn.T.DIST(H21,3,FALSE)</f>
        <v>0.21167178943316883</v>
      </c>
      <c r="K21" s="58">
        <f>D16</f>
        <v>-3.1824463052837078</v>
      </c>
      <c r="L21" s="58">
        <f>_xlfn.T.DIST(K21,3,FALSE)</f>
        <v>1.9194076379786353E-2</v>
      </c>
      <c r="N21" s="58">
        <f>F16</f>
        <v>3.1824463052837078</v>
      </c>
      <c r="O21" s="58">
        <f>_xlfn.T.DIST(N21,3,FALSE)</f>
        <v>1.9194076379786353E-2</v>
      </c>
      <c r="Q21" s="6">
        <v>-0.2</v>
      </c>
      <c r="R21" s="6">
        <f t="shared" si="0"/>
        <v>0.35794379463845583</v>
      </c>
    </row>
    <row r="22" spans="3:18">
      <c r="H22" s="57">
        <f>D15</f>
        <v>-0.97632300045160847</v>
      </c>
      <c r="I22" s="57">
        <v>0</v>
      </c>
      <c r="K22" s="58">
        <f>D16</f>
        <v>-3.1824463052837078</v>
      </c>
      <c r="L22" s="58">
        <v>0</v>
      </c>
      <c r="N22" s="58">
        <f>F16</f>
        <v>3.1824463052837078</v>
      </c>
      <c r="O22" s="58">
        <v>0</v>
      </c>
      <c r="Q22" s="6">
        <v>0</v>
      </c>
      <c r="R22" s="6">
        <f t="shared" si="0"/>
        <v>0.36755259694786152</v>
      </c>
    </row>
    <row r="23" spans="3:18">
      <c r="N23" s="58">
        <f>F17</f>
        <v>0</v>
      </c>
      <c r="Q23" s="6">
        <v>0.2</v>
      </c>
      <c r="R23" s="6">
        <f t="shared" si="0"/>
        <v>0.35794379463845583</v>
      </c>
    </row>
    <row r="24" spans="3:18">
      <c r="Q24" s="6">
        <v>0.4</v>
      </c>
      <c r="R24" s="6">
        <f t="shared" si="0"/>
        <v>0.33127437234925833</v>
      </c>
    </row>
    <row r="25" spans="3:18">
      <c r="Q25" s="6">
        <v>0.6</v>
      </c>
      <c r="R25" s="6">
        <f t="shared" si="0"/>
        <v>0.29301067996481306</v>
      </c>
    </row>
    <row r="26" spans="3:18">
      <c r="Q26" s="6">
        <v>0.8</v>
      </c>
      <c r="R26" s="6">
        <f t="shared" si="0"/>
        <v>0.2496659048220892</v>
      </c>
    </row>
    <row r="27" spans="3:18">
      <c r="Q27" s="6">
        <v>1</v>
      </c>
      <c r="R27" s="6">
        <f t="shared" si="0"/>
        <v>0.20674833578317209</v>
      </c>
    </row>
    <row r="28" spans="3:18">
      <c r="Q28" s="6">
        <v>1.2</v>
      </c>
      <c r="R28" s="6">
        <f t="shared" si="0"/>
        <v>0.16780158735749706</v>
      </c>
    </row>
    <row r="29" spans="3:18">
      <c r="Q29" s="6">
        <v>1.4</v>
      </c>
      <c r="R29" s="6">
        <f t="shared" si="0"/>
        <v>0.13446171682048136</v>
      </c>
    </row>
    <row r="30" spans="3:18">
      <c r="Q30" s="6">
        <v>1.6</v>
      </c>
      <c r="R30" s="6">
        <f t="shared" si="0"/>
        <v>0.10700705749349003</v>
      </c>
    </row>
    <row r="31" spans="3:18">
      <c r="Q31" s="6">
        <v>1.8</v>
      </c>
      <c r="R31" s="6">
        <f t="shared" si="0"/>
        <v>8.4955759279738682E-2</v>
      </c>
    </row>
    <row r="32" spans="3:18">
      <c r="Q32" s="6">
        <v>2</v>
      </c>
      <c r="R32" s="6">
        <f t="shared" si="0"/>
        <v>6.7509660663892967E-2</v>
      </c>
    </row>
    <row r="33" spans="17:18">
      <c r="Q33" s="6">
        <v>2.2000000000000002</v>
      </c>
      <c r="R33" s="6">
        <f t="shared" si="0"/>
        <v>5.3818288156802389E-2</v>
      </c>
    </row>
    <row r="34" spans="17:18">
      <c r="Q34" s="6">
        <v>2.4</v>
      </c>
      <c r="R34" s="6">
        <f t="shared" si="0"/>
        <v>4.3107594875663999E-2</v>
      </c>
    </row>
    <row r="35" spans="17:18">
      <c r="Q35" s="6">
        <v>2.6</v>
      </c>
      <c r="R35" s="6">
        <f t="shared" si="0"/>
        <v>3.4726608402172142E-2</v>
      </c>
    </row>
    <row r="36" spans="17:18">
      <c r="Q36" s="6">
        <v>2.80000000000001</v>
      </c>
      <c r="R36" s="6">
        <f t="shared" si="0"/>
        <v>2.8151623178220599E-2</v>
      </c>
    </row>
    <row r="37" spans="17:18">
      <c r="Q37" s="6">
        <v>3.0000000000000102</v>
      </c>
      <c r="R37" s="6">
        <f t="shared" si="0"/>
        <v>2.2972037309241113E-2</v>
      </c>
    </row>
    <row r="38" spans="17:18">
      <c r="Q38" s="6">
        <v>3.2000000000000099</v>
      </c>
      <c r="R38" s="6">
        <f t="shared" si="0"/>
        <v>1.8870614158612093E-2</v>
      </c>
    </row>
    <row r="39" spans="17:18">
      <c r="Q39" s="6">
        <v>3.4000000000000101</v>
      </c>
      <c r="R39" s="6">
        <f t="shared" si="0"/>
        <v>1.5604119051380424E-2</v>
      </c>
    </row>
    <row r="40" spans="17:18">
      <c r="Q40" s="6">
        <v>3.6000000000000099</v>
      </c>
      <c r="R40" s="6">
        <f t="shared" si="0"/>
        <v>1.2986622934728438E-2</v>
      </c>
    </row>
    <row r="41" spans="17:18">
      <c r="Q41" s="6">
        <v>3.80000000000001</v>
      </c>
      <c r="R41" s="6">
        <f t="shared" si="0"/>
        <v>1.0875996116865704E-2</v>
      </c>
    </row>
    <row r="42" spans="17:18">
      <c r="Q42" s="6">
        <v>4.0000000000000098</v>
      </c>
      <c r="R42" s="6">
        <f t="shared" si="0"/>
        <v>9.1633611427443893E-3</v>
      </c>
    </row>
    <row r="78" spans="1:1" ht="15">
      <c r="A78" s="9"/>
    </row>
    <row r="79" spans="1:1" ht="15">
      <c r="A79" s="9"/>
    </row>
  </sheetData>
  <mergeCells count="3">
    <mergeCell ref="H20:I20"/>
    <mergeCell ref="K20:L20"/>
    <mergeCell ref="N20:O2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37</vt:i4>
      </vt:variant>
    </vt:vector>
  </HeadingPairs>
  <TitlesOfParts>
    <vt:vector size="37" baseType="lpstr">
      <vt:lpstr>Test Seçim</vt:lpstr>
      <vt:lpstr>z testi çift kuyruk</vt:lpstr>
      <vt:lpstr>z testi çift kuyruk (2)</vt:lpstr>
      <vt:lpstr>z testi alt kuyruk</vt:lpstr>
      <vt:lpstr>z testi alt kuyruk (2)</vt:lpstr>
      <vt:lpstr>z testi üst kuyruk</vt:lpstr>
      <vt:lpstr>z testi üst kuyruk (2)</vt:lpstr>
      <vt:lpstr>t testi çift kuyruk</vt:lpstr>
      <vt:lpstr>t testi çift kuyruk (2)</vt:lpstr>
      <vt:lpstr>t testi alt kuyruk</vt:lpstr>
      <vt:lpstr>t testi alt kuyruk (2)</vt:lpstr>
      <vt:lpstr>t testi üst kuyruk</vt:lpstr>
      <vt:lpstr>t testi üst kuyruk (2)</vt:lpstr>
      <vt:lpstr>p testi çift kuyruk</vt:lpstr>
      <vt:lpstr>p testi çift kuyruk (2)</vt:lpstr>
      <vt:lpstr>p testi alt kuyruk</vt:lpstr>
      <vt:lpstr>p testi alt kuyruk (2)</vt:lpstr>
      <vt:lpstr>p testi üst kuyruk</vt:lpstr>
      <vt:lpstr>p testi üst kuyruk (2)</vt:lpstr>
      <vt:lpstr>ÇÖ - z testi çift kuyruk</vt:lpstr>
      <vt:lpstr>ÇÖ - z testi çift kuyruk (2)</vt:lpstr>
      <vt:lpstr>ÇÖ - z testi alt kuyruk</vt:lpstr>
      <vt:lpstr>ÇÖ - z testi alt kuyruk (2)</vt:lpstr>
      <vt:lpstr>ÇÖ - z testi üst kuyruk</vt:lpstr>
      <vt:lpstr>ÇÖ - z testi üst kuyruk (2)</vt:lpstr>
      <vt:lpstr>ÇÖ - t testi eş var - çift kuyr</vt:lpstr>
      <vt:lpstr>ÇÖ - t testi eş var - çift  (2)</vt:lpstr>
      <vt:lpstr>ÇÖ - t testi varX - üst kuyruk</vt:lpstr>
      <vt:lpstr>ÇÖ - t testi varX - çift kuyruk</vt:lpstr>
      <vt:lpstr>ÇÖ - t testi bağımlı - çift kuy</vt:lpstr>
      <vt:lpstr>ÇÖ - t testi bağımlı - çift (2)</vt:lpstr>
      <vt:lpstr>ÇÖ - p testi - çift kuyruk</vt:lpstr>
      <vt:lpstr>ÇÖ - p testi - çift kuyruk (2)</vt:lpstr>
      <vt:lpstr>4 Model</vt:lpstr>
      <vt:lpstr>4 Kalıp</vt:lpstr>
      <vt:lpstr>Norm.s.dist</vt:lpstr>
      <vt:lpstr>Norm.t.dist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Deniz</dc:creator>
  <cp:lastModifiedBy>Deniz</cp:lastModifiedBy>
  <dcterms:created xsi:type="dcterms:W3CDTF">2019-09-12T05:50:19Z</dcterms:created>
  <dcterms:modified xsi:type="dcterms:W3CDTF">2020-10-16T12:34:43Z</dcterms:modified>
</cp:coreProperties>
</file>